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MOJE\PRACE\ZP\Chocen-Uhersko\ZP\"/>
    </mc:Choice>
  </mc:AlternateContent>
  <xr:revisionPtr revIDLastSave="0" documentId="13_ncr:1_{7955876A-2A8B-4FD8-8721-16750985F7FE}" xr6:coauthVersionLast="31" xr6:coauthVersionMax="31" xr10:uidLastSave="{00000000-0000-0000-0000-000000000000}"/>
  <bookViews>
    <workbookView xWindow="75" yWindow="75" windowWidth="19065" windowHeight="21090" xr2:uid="{00000000-000D-0000-FFFF-FFFF00000000}"/>
  </bookViews>
  <sheets>
    <sheet name="vzor80" sheetId="11" r:id="rId1"/>
    <sheet name="vzor81" sheetId="12" r:id="rId2"/>
    <sheet name="vzor82" sheetId="13" r:id="rId3"/>
    <sheet name="vzor83" sheetId="14" r:id="rId4"/>
  </sheets>
  <calcPr calcId="179017"/>
  <fileRecoveryPr autoRecover="0"/>
</workbook>
</file>

<file path=xl/calcChain.xml><?xml version="1.0" encoding="utf-8"?>
<calcChain xmlns="http://schemas.openxmlformats.org/spreadsheetml/2006/main">
  <c r="E27" i="14" l="1"/>
  <c r="M45" i="12"/>
  <c r="L45" i="12"/>
  <c r="K45" i="12"/>
  <c r="H45" i="12"/>
  <c r="G45" i="12"/>
  <c r="F45" i="12"/>
  <c r="E45" i="12"/>
  <c r="M40" i="12"/>
  <c r="L40" i="12"/>
  <c r="H40" i="12"/>
  <c r="G40" i="12"/>
  <c r="F40" i="12"/>
  <c r="E40" i="12"/>
  <c r="M44" i="12"/>
  <c r="L44" i="12"/>
  <c r="K44" i="12"/>
  <c r="J44" i="12"/>
  <c r="I44" i="12"/>
  <c r="H44" i="12"/>
  <c r="G44" i="12"/>
  <c r="F44" i="12"/>
  <c r="E44" i="12"/>
  <c r="N44" i="12" s="1"/>
  <c r="M38" i="12"/>
  <c r="L38" i="12"/>
  <c r="K38" i="12"/>
  <c r="J38" i="12"/>
  <c r="I38" i="12"/>
  <c r="H38" i="12"/>
  <c r="G38" i="12"/>
  <c r="F38" i="12"/>
  <c r="N38" i="12" s="1"/>
  <c r="E38" i="12"/>
  <c r="M29" i="12"/>
  <c r="L29" i="12"/>
  <c r="K29" i="12"/>
  <c r="J29" i="12"/>
  <c r="I29" i="12"/>
  <c r="H29" i="12"/>
  <c r="G29" i="12"/>
  <c r="F29" i="12"/>
  <c r="E29" i="12"/>
  <c r="M24" i="12"/>
  <c r="L24" i="12"/>
  <c r="K24" i="12"/>
  <c r="J24" i="12"/>
  <c r="I24" i="12"/>
  <c r="H24" i="12"/>
  <c r="G24" i="12"/>
  <c r="F24" i="12"/>
  <c r="N24" i="12" s="1"/>
  <c r="E24" i="12"/>
  <c r="M16" i="12"/>
  <c r="L16" i="12"/>
  <c r="K16" i="12"/>
  <c r="K40" i="12" s="1"/>
  <c r="J16" i="12"/>
  <c r="J45" i="12" s="1"/>
  <c r="I16" i="12"/>
  <c r="I45" i="12" s="1"/>
  <c r="H16" i="12"/>
  <c r="G16" i="12"/>
  <c r="F16" i="12"/>
  <c r="E16" i="12"/>
  <c r="H65" i="12"/>
  <c r="F65" i="12"/>
  <c r="E65" i="12"/>
  <c r="H63" i="12"/>
  <c r="G63" i="12"/>
  <c r="F63" i="12"/>
  <c r="E63" i="12"/>
  <c r="M59" i="12"/>
  <c r="L59" i="12"/>
  <c r="K59" i="12"/>
  <c r="J59" i="12"/>
  <c r="I59" i="12"/>
  <c r="H59" i="12"/>
  <c r="G59" i="12"/>
  <c r="F59" i="12"/>
  <c r="N59" i="12" s="1"/>
  <c r="E59" i="12"/>
  <c r="M56" i="12"/>
  <c r="L56" i="12"/>
  <c r="K56" i="12"/>
  <c r="J56" i="12"/>
  <c r="I56" i="12"/>
  <c r="H56" i="12"/>
  <c r="G56" i="12"/>
  <c r="F56" i="12"/>
  <c r="N56" i="12" s="1"/>
  <c r="E56" i="12"/>
  <c r="H53" i="12"/>
  <c r="F53" i="12"/>
  <c r="E53" i="12"/>
  <c r="N64" i="12"/>
  <c r="N62" i="12"/>
  <c r="N60" i="12"/>
  <c r="N58" i="12"/>
  <c r="N57" i="12"/>
  <c r="N55" i="12"/>
  <c r="N54" i="12"/>
  <c r="N52" i="12"/>
  <c r="N51" i="12"/>
  <c r="N49" i="12"/>
  <c r="N48" i="12"/>
  <c r="N47" i="12"/>
  <c r="N43" i="12"/>
  <c r="N42" i="12"/>
  <c r="N41" i="12"/>
  <c r="N39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3" i="12"/>
  <c r="N22" i="12"/>
  <c r="N21" i="12"/>
  <c r="N20" i="12"/>
  <c r="N19" i="12"/>
  <c r="N18" i="12"/>
  <c r="N17" i="12"/>
  <c r="N15" i="12"/>
  <c r="N14" i="12"/>
  <c r="N13" i="12"/>
  <c r="N12" i="12"/>
  <c r="N11" i="12"/>
  <c r="N16" i="12" l="1"/>
  <c r="I40" i="12"/>
  <c r="J40" i="12"/>
  <c r="G50" i="12" l="1"/>
  <c r="K61" i="12" l="1"/>
  <c r="K63" i="12" s="1"/>
  <c r="K50" i="12"/>
  <c r="K53" i="12" s="1"/>
  <c r="M50" i="12"/>
  <c r="M53" i="12" s="1"/>
  <c r="M61" i="12"/>
  <c r="M63" i="12" s="1"/>
  <c r="L61" i="12"/>
  <c r="L63" i="12" s="1"/>
  <c r="L50" i="12"/>
  <c r="L53" i="12" s="1"/>
  <c r="J61" i="12"/>
  <c r="J63" i="12" s="1"/>
  <c r="J50" i="12"/>
  <c r="J53" i="12" s="1"/>
  <c r="N45" i="12"/>
  <c r="N40" i="12"/>
  <c r="I50" i="12"/>
  <c r="I53" i="12" s="1"/>
  <c r="I61" i="12"/>
  <c r="G53" i="12"/>
  <c r="M65" i="12" l="1"/>
  <c r="J65" i="12"/>
  <c r="N50" i="12"/>
  <c r="N61" i="12"/>
  <c r="I63" i="12"/>
  <c r="G65" i="12"/>
  <c r="N53" i="12"/>
  <c r="L65" i="12"/>
  <c r="K65" i="12"/>
  <c r="I65" i="12" l="1"/>
  <c r="N65" i="12" s="1"/>
  <c r="N63" i="12"/>
  <c r="R61" i="13" l="1"/>
  <c r="R50" i="13"/>
  <c r="M3" i="13"/>
  <c r="T3" i="13"/>
  <c r="H9" i="13" s="1"/>
  <c r="M9" i="13" s="1"/>
  <c r="F9" i="13" l="1"/>
  <c r="G9" i="13"/>
  <c r="I9" i="13"/>
  <c r="J9" i="13"/>
  <c r="K9" i="13"/>
  <c r="L9" i="13"/>
  <c r="E9" i="13"/>
  <c r="C6" i="13"/>
  <c r="C5" i="13"/>
  <c r="N64" i="13"/>
  <c r="H63" i="13"/>
  <c r="G63" i="13"/>
  <c r="F63" i="13"/>
  <c r="E63" i="13"/>
  <c r="N62" i="13"/>
  <c r="N60" i="13"/>
  <c r="M59" i="13"/>
  <c r="L59" i="13"/>
  <c r="K59" i="13"/>
  <c r="J59" i="13"/>
  <c r="I59" i="13"/>
  <c r="H59" i="13"/>
  <c r="G59" i="13"/>
  <c r="F59" i="13"/>
  <c r="E59" i="13"/>
  <c r="N58" i="13"/>
  <c r="N57" i="13"/>
  <c r="M56" i="13"/>
  <c r="L56" i="13"/>
  <c r="K56" i="13"/>
  <c r="J56" i="13"/>
  <c r="I56" i="13"/>
  <c r="H56" i="13"/>
  <c r="G56" i="13"/>
  <c r="F56" i="13"/>
  <c r="E56" i="13"/>
  <c r="N55" i="13"/>
  <c r="N54" i="13"/>
  <c r="H53" i="13"/>
  <c r="N52" i="13"/>
  <c r="N51" i="13"/>
  <c r="N49" i="13"/>
  <c r="N48" i="13"/>
  <c r="N47" i="13"/>
  <c r="N46" i="13"/>
  <c r="M44" i="13"/>
  <c r="L44" i="13"/>
  <c r="K44" i="13"/>
  <c r="J44" i="13"/>
  <c r="I44" i="13"/>
  <c r="H44" i="13"/>
  <c r="G44" i="13"/>
  <c r="F44" i="13"/>
  <c r="E44" i="13"/>
  <c r="N43" i="13"/>
  <c r="N42" i="13"/>
  <c r="N41" i="13"/>
  <c r="N39" i="13"/>
  <c r="M38" i="13"/>
  <c r="L38" i="13"/>
  <c r="K38" i="13"/>
  <c r="J38" i="13"/>
  <c r="I38" i="13"/>
  <c r="H38" i="13"/>
  <c r="G38" i="13"/>
  <c r="F38" i="13"/>
  <c r="E38" i="13"/>
  <c r="N37" i="13"/>
  <c r="N36" i="13"/>
  <c r="N35" i="13"/>
  <c r="M34" i="13"/>
  <c r="L34" i="13"/>
  <c r="K34" i="13"/>
  <c r="J34" i="13"/>
  <c r="I34" i="13"/>
  <c r="H34" i="13"/>
  <c r="G34" i="13"/>
  <c r="F34" i="13"/>
  <c r="E34" i="13"/>
  <c r="N33" i="13"/>
  <c r="N32" i="13"/>
  <c r="N31" i="13"/>
  <c r="N30" i="13"/>
  <c r="M29" i="13"/>
  <c r="L29" i="13"/>
  <c r="K29" i="13"/>
  <c r="J29" i="13"/>
  <c r="I29" i="13"/>
  <c r="H29" i="13"/>
  <c r="G29" i="13"/>
  <c r="F29" i="13"/>
  <c r="E29" i="13"/>
  <c r="N28" i="13"/>
  <c r="N27" i="13"/>
  <c r="N26" i="13"/>
  <c r="N25" i="13"/>
  <c r="N24" i="13"/>
  <c r="M23" i="13"/>
  <c r="L23" i="13"/>
  <c r="K23" i="13"/>
  <c r="J23" i="13"/>
  <c r="I23" i="13"/>
  <c r="H23" i="13"/>
  <c r="G23" i="13"/>
  <c r="F23" i="13"/>
  <c r="E23" i="13"/>
  <c r="N22" i="13"/>
  <c r="N21" i="13"/>
  <c r="N20" i="13"/>
  <c r="N19" i="13"/>
  <c r="N18" i="13"/>
  <c r="M17" i="13"/>
  <c r="L17" i="13"/>
  <c r="K17" i="13"/>
  <c r="J17" i="13"/>
  <c r="I17" i="13"/>
  <c r="H17" i="13"/>
  <c r="G17" i="13"/>
  <c r="F17" i="13"/>
  <c r="E17" i="13"/>
  <c r="N16" i="13"/>
  <c r="N15" i="13"/>
  <c r="M14" i="13"/>
  <c r="L14" i="13"/>
  <c r="K14" i="13"/>
  <c r="J14" i="13"/>
  <c r="H14" i="13"/>
  <c r="F14" i="13"/>
  <c r="E14" i="13"/>
  <c r="N13" i="13"/>
  <c r="N12" i="13"/>
  <c r="I14" i="13"/>
  <c r="C4" i="13" l="1"/>
  <c r="N29" i="13"/>
  <c r="G14" i="13"/>
  <c r="N14" i="13" s="1"/>
  <c r="N38" i="13"/>
  <c r="N23" i="13"/>
  <c r="H65" i="13"/>
  <c r="J40" i="13"/>
  <c r="J45" i="13" s="1"/>
  <c r="N17" i="13"/>
  <c r="K40" i="13"/>
  <c r="K45" i="13" s="1"/>
  <c r="N56" i="13"/>
  <c r="N34" i="13"/>
  <c r="L40" i="13"/>
  <c r="L45" i="13" s="1"/>
  <c r="E40" i="13"/>
  <c r="E45" i="13" s="1"/>
  <c r="E50" i="13" s="1"/>
  <c r="M40" i="13"/>
  <c r="M45" i="13" s="1"/>
  <c r="N44" i="13"/>
  <c r="F40" i="13"/>
  <c r="F45" i="13" s="1"/>
  <c r="F50" i="13" s="1"/>
  <c r="F53" i="13" s="1"/>
  <c r="F65" i="13" s="1"/>
  <c r="F66" i="13" s="1"/>
  <c r="N59" i="13"/>
  <c r="I40" i="13"/>
  <c r="I45" i="13" s="1"/>
  <c r="H40" i="13"/>
  <c r="N11" i="13"/>
  <c r="G40" i="13" l="1"/>
  <c r="G45" i="13" s="1"/>
  <c r="G50" i="13" s="1"/>
  <c r="G53" i="13" s="1"/>
  <c r="G65" i="13" s="1"/>
  <c r="G66" i="13" s="1"/>
  <c r="J61" i="13"/>
  <c r="J63" i="13" s="1"/>
  <c r="J50" i="13"/>
  <c r="J53" i="13" s="1"/>
  <c r="L61" i="13"/>
  <c r="L63" i="13" s="1"/>
  <c r="L50" i="13"/>
  <c r="L53" i="13" s="1"/>
  <c r="M61" i="13"/>
  <c r="M63" i="13" s="1"/>
  <c r="M50" i="13"/>
  <c r="M53" i="13" s="1"/>
  <c r="K61" i="13"/>
  <c r="K63" i="13" s="1"/>
  <c r="K50" i="13"/>
  <c r="K53" i="13" s="1"/>
  <c r="I61" i="13"/>
  <c r="I50" i="13"/>
  <c r="I53" i="13" s="1"/>
  <c r="N40" i="13"/>
  <c r="H45" i="13"/>
  <c r="E53" i="13"/>
  <c r="M65" i="13" l="1"/>
  <c r="M66" i="13" s="1"/>
  <c r="K65" i="13"/>
  <c r="K66" i="13" s="1"/>
  <c r="L65" i="13"/>
  <c r="L66" i="13" s="1"/>
  <c r="N50" i="13"/>
  <c r="J65" i="13"/>
  <c r="J66" i="13" s="1"/>
  <c r="E65" i="13"/>
  <c r="N53" i="13"/>
  <c r="N45" i="13"/>
  <c r="H66" i="13"/>
  <c r="N61" i="13"/>
  <c r="I63" i="13"/>
  <c r="I65" i="13" l="1"/>
  <c r="I66" i="13" s="1"/>
  <c r="N63" i="13"/>
  <c r="E66" i="13"/>
  <c r="N65" i="13"/>
  <c r="N66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MF</author>
  </authors>
  <commentList>
    <comment ref="I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 První část rodného čísla</t>
        </r>
      </text>
    </comment>
    <comment ref="N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Druhá část rodného čísla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MF</author>
    <author>INSTALL</author>
  </authors>
  <commentList>
    <comment ref="M3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Zde je nutné vložit aktuální rok</t>
        </r>
      </text>
    </comment>
    <comment ref="C11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služeb podle mandátních smluv,kdy se investorská organizace nechá zastupovat ve stavebním řízení, ve výkonu stavebního dozoru, v zabezpečení přípravy výběrových řízení a pod. a to v případech kdy se jedná o činnosti zabezpečující pořízení nebo technické zhodnocení dlouhodobého majetku.</t>
        </r>
      </text>
    </comment>
    <comment ref="C1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dokumentace pro územní a stavební řízení podle stavebního řádu a dokumentace skutečného provedení stavby.</t>
        </r>
      </text>
    </comment>
    <comment ref="C13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na výkupy pozemků, které jsou nezbytnou podmínkou realizace stavby,tj.stavba bude na pozemku umístěna atd.</t>
        </r>
      </text>
    </comment>
    <comment ref="C14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úplatné převody nemovitostí,které jsou nezbytnou podmínkou realizace stavby, tj.vykoupené budovy a stavby budou odstraněny atd.</t>
        </r>
      </text>
    </comment>
    <comment ref="C15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náklady, které se nedají zařadit do výše uvedených  řádků 8121 1 až 8121 4 tj. na příklad náklady na architektonické a urbanistické soutěže, náklady na výběrová řízení při zadávání inženýrských činností, vypracování projekt.dokumentací, staveb, strojů a zařízení a pod. Uvádí se rovněž náklady na geologické průzkumy, poplatky za vydání územního rozhodnutí, stavebního povolení a pod. </t>
        </r>
      </text>
    </comment>
    <comment ref="C16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8121 1 + 8121 2 + 8121 3 + 8121 4 + 8121 9</t>
        </r>
      </text>
    </comment>
    <comment ref="C17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souhrnu všech stavebních objektů (SO) uvedených ve schválené dokumentaci stavby. Stavbou se rozumí pořízení a technické zhodnocení hmotného dlouhodobého majetku účtové tř.021 budovy, haly a stavby. </t>
        </r>
      </text>
    </comment>
    <comment ref="C18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souhrnu všech provozních souborů (PS) uvedených ve schválené dokumentaci stavby.</t>
        </r>
      </text>
    </comment>
    <comment ref="C19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všech druhů dopravních prostředků
</t>
        </r>
      </text>
    </comment>
    <comment ref="C20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hardware a ostatních zařízení výpočetních a informačních systémů </t>
        </r>
      </text>
    </comment>
    <comment ref="C21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vojenskou techniku a zařízení určené ministerstvem obrany. </t>
        </r>
      </text>
    </comment>
    <comment ref="C22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zdravotnickou techniku a zařízení</t>
        </r>
      </text>
    </comment>
    <comment ref="C23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jiných než výše uvedených strojů,zařízení a inventáře</t>
        </r>
      </text>
    </comment>
    <comment ref="C24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8126 1 + 8126 2 + 8126 3 +  8126 9</t>
        </r>
      </text>
    </comment>
    <comment ref="C25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programového vybavení (software) výpočetních a inform.systémů</t>
        </r>
      </text>
    </comment>
    <comment ref="C2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vynaložené na pořízení ocenitelných průmyslových, autorských a jiných práv</t>
        </r>
      </text>
    </comment>
    <comment ref="C2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vynaložené na pořízení výsledků výzkumné a obdobné činnosti </t>
        </r>
      </text>
    </comment>
    <comment ref="C2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jiného než výše uvedeného nehmot.majetku jako jsou objemové studie, investiční záměry, územně plánovací dokumentace atd.</t>
        </r>
      </text>
    </comment>
    <comment ref="C29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8127 1 + 8127 2 + 8127 3 + 8127  9</t>
        </r>
      </text>
    </comment>
    <comment ref="C30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pěstitelských celků trvalých porostů.</t>
        </r>
      </text>
    </comment>
    <comment ref="C31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odvody za odnětí zemědělské půdy a poplatky za odnětí lesní půdy.</t>
        </r>
      </text>
    </comment>
    <comment ref="C32" authorId="0" shapeId="0" xr:uid="{00000000-0006-0000-0100-00001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úplatného převodu pozemků k jinému účelu než je uvedeno v řádku 8121 3</t>
        </r>
      </text>
    </comment>
    <comment ref="C33" authorId="0" shapeId="0" xr:uid="{00000000-0006-0000-0100-00001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úplatného převodu nemovitostí k jinému účelu než je uvedeno v řádku 8121 4</t>
        </r>
      </text>
    </comment>
    <comment ref="C34" authorId="0" shapeId="0" xr:uid="{00000000-0006-0000-0100-00001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neuvažuje resp.nebyla poskytnuta záruka státního rozpočtu a to pouze po dobu výstavby. V případě, že se provádí úhrada úroků před zahájením a po ukončení stavby pak se jedná o běžný výdaj, který se vede na řádku 8228 5 formuláře RA 82.</t>
        </r>
      </text>
    </comment>
    <comment ref="C35" authorId="0" shapeId="0" xr:uid="{00000000-0006-0000-0100-00001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dodavatelských úvěrů (definice viz řádek 8149 2) v případě, že jsou v příslušné smlouvě specifikovány.V opačném případě jsou součástí splátek tohoto úvěru viz řádek 8133 2.</t>
        </r>
      </text>
    </comment>
    <comment ref="C36" authorId="0" shapeId="0" xr:uid="{00000000-0006-0000-0100-00001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na tzv. účelně vynaložené náklady jiným organizacím, které v souladu s účetní osnovou vstupují do pořizovací ceny investice tj. podíly na účelně vynaložených nákladech dodavatele spojených s připojením a zajištěním požadovaného příkonu nebo požadované dodávky plynu a tepla, jakož i úhrada vlastníkovi rozvodného zařízení na přeložku tohoto zařízení.</t>
        </r>
      </text>
    </comment>
    <comment ref="C37" authorId="0" shapeId="0" xr:uid="{00000000-0006-0000-0100-00001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základního stáda hospodářských zvířat a jiné investiční náklady, které nelze přiřadit k výše uvedeným ukazatelům.</t>
        </r>
      </text>
    </comment>
    <comment ref="C38" authorId="0" shapeId="0" xr:uid="{00000000-0006-0000-0100-00001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8128 1 + 8128 2 + 8128 3 + 8128 4 + 8128 5 +8128 6 + 8128 7 + 8128 8 + 8128 9</t>
        </r>
      </text>
    </comment>
    <comment ref="C39" authorId="0" shapeId="0" xr:uid="{00000000-0006-0000-0100-00001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pouze rozpočtové údaje podle metodiky stanovené správcem programu.</t>
        </r>
      </text>
    </comment>
    <comment ref="C40" authorId="0" shapeId="0" xr:uid="{00000000-0006-0000-0100-00001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8121S + 8124 + 8125 + 8126S + 8127S +  8128S + 8129</t>
        </r>
      </text>
    </comment>
    <comment ref="C41" authorId="0" shapeId="0" xr:uid="{00000000-0006-0000-0100-00002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úvěrů zaručených vládou ČR.</t>
        </r>
      </text>
    </comment>
    <comment ref="C42" authorId="0" shapeId="0" xr:uid="{00000000-0006-0000-0100-00002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dodavatelských úvěrů tj.úvěrů, které budou poskytnuty v rámci smluv o energetických službách v systému Energy performance contracting  uzavíraných podle metodických pokynů  vydaných MPO, nebo dodavatelských úvěrů odsouhlasených MF.</t>
        </r>
      </text>
    </comment>
    <comment ref="C43" authorId="0" shapeId="0" xr:uid="{00000000-0006-0000-0100-00002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potřeby,které nelze zařadit do řádků 8139 1 a 8139 2.</t>
        </r>
      </text>
    </comment>
    <comment ref="C44" authorId="0" shapeId="0" xr:uid="{00000000-0006-0000-0100-00002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8139 1 + 8139 2 + 8139 9</t>
        </r>
      </text>
    </comment>
    <comment ref="C45" authorId="0" shapeId="0" xr:uid="{00000000-0006-0000-0100-00002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 812 S + 8130 + 8131 + 8132 + 8133 S</t>
        </r>
      </text>
    </comment>
    <comment ref="C47" authorId="0" shapeId="0" xr:uid="{00000000-0006-0000-0100-00002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veškeré vlastní zdroje kterými disponuje investor tj.odpisy,rozdělení zisku,výnosy z prodeje dlouhodobého majetku atd.</t>
        </r>
      </text>
    </comment>
    <comment ref="C48" authorId="0" shapeId="0" xr:uid="{00000000-0006-0000-0100-00002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přijaté bankovní úvěry,u kterých se neuvažuje resp.nebyla poskytnuta záruka schválená vládou. </t>
        </r>
      </text>
    </comment>
    <comment ref="C49" authorId="0" shapeId="0" xr:uid="{00000000-0006-0000-0100-00002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životního prostředí.</t>
        </r>
      </text>
    </comment>
    <comment ref="C50" authorId="1" shapeId="0" xr:uid="{00000000-0006-0000-0100-00002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dopravní infrastruktury.</t>
        </r>
      </text>
    </comment>
    <comment ref="C51" authorId="0" shapeId="0" xr:uid="{00000000-0006-0000-0100-00002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rozvoje bydlení</t>
        </r>
      </text>
    </comment>
    <comment ref="C52" authorId="0" shapeId="0" xr:uid="{00000000-0006-0000-0100-00002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jiných než výše uvedených státních fondů</t>
        </r>
      </text>
    </comment>
    <comment ref="C53" authorId="0" shapeId="0" xr:uid="{00000000-0006-0000-0100-00002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8147 1 + 8147 2 + 8147 3 + 8147 9</t>
        </r>
      </text>
    </comment>
    <comment ref="C54" authorId="0" shapeId="0" xr:uid="{00000000-0006-0000-0100-00002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obce</t>
        </r>
      </text>
    </comment>
    <comment ref="C55" authorId="0" shapeId="0" xr:uid="{00000000-0006-0000-0100-00002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kraje (krajského úřadu)</t>
        </r>
      </text>
    </comment>
    <comment ref="C56" authorId="0" shapeId="0" xr:uid="{00000000-0006-0000-0100-00002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8148 1 + 8148 2 + 8148 3</t>
        </r>
      </text>
    </comment>
    <comment ref="C57" authorId="0" shapeId="0" xr:uid="{00000000-0006-0000-0100-00002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přijaté dodavatelské úvěry tj.úvěry,které budou poskytnuty v rámci smluv o energetických službách v systému EPC (Energy performance contracting) uzavíraných podle metodických pokynů "Aplikace metody EPC ve veřejném sektoru" vydaných MPO v roce 1999,nebo dodavatelských úvěrů jejichž přijetí bude předem odsouhlaseno MF. </t>
        </r>
      </text>
    </comment>
    <comment ref="C58" authorId="0" shapeId="0" xr:uid="{00000000-0006-0000-0100-00003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zdroje,které nelze zařadit do řádků 8149 1 až 8149 2.</t>
        </r>
      </text>
    </comment>
    <comment ref="C59" authorId="0" shapeId="0" xr:uid="{00000000-0006-0000-0100-00003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8149 1 + 8149 2 + 8149 9</t>
        </r>
      </text>
    </comment>
    <comment ref="C60" authorId="0" shapeId="0" xr:uid="{00000000-0006-0000-0100-00003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kohezního fondu EU </t>
        </r>
      </text>
    </comment>
    <comment ref="C61" authorId="0" shapeId="0" xr:uid="{00000000-0006-0000-0100-00003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strukturálních fondů EU </t>
        </r>
      </text>
    </comment>
    <comment ref="C62" authorId="0" shapeId="0" xr:uid="{00000000-0006-0000-0100-00003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prostředky poskytnuté jinými než výše uvedenými fondy EU </t>
        </r>
      </text>
    </comment>
    <comment ref="C63" authorId="0" shapeId="0" xr:uid="{00000000-0006-0000-0100-00003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8151 1 + 8151 2 + 8151 3 + 8151 4 + 8151 5 + 8151 9</t>
        </r>
      </text>
    </comment>
    <comment ref="C64" authorId="0" shapeId="0" xr:uid="{00000000-0006-0000-0100-00003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zdroje ze zahraničí, které nelze zařadit do výše uvedených řádků.</t>
        </r>
      </text>
    </comment>
    <comment ref="C65" authorId="0" shapeId="0" xr:uid="{00000000-0006-0000-0100-00003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8159+8152 S+8151 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MF</author>
    <author>INSTALL</author>
  </authors>
  <commentList>
    <comment ref="M3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Zde je nutné vložit aktuální rok</t>
        </r>
      </text>
    </comment>
    <comment ref="C40" authorId="0" shapeId="0" xr:uid="{00000000-0006-0000-0200-00000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8221S + 8222 S + 8223 S + 8224 + 8225 + 8226 S + 8227 S + 8228 S + 8229</t>
        </r>
      </text>
    </comment>
    <comment ref="C41" authorId="0" shapeId="0" xr:uid="{00000000-0006-0000-0200-00000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komerčních úvěrů poskytnutých bez záruky vlády ČR.</t>
        </r>
      </text>
    </comment>
    <comment ref="C42" authorId="0" shapeId="0" xr:uid="{00000000-0006-0000-0200-00000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dodavatelských úvěrů tj.úvěrů, které budou poskytnuty v rámci smluv o energetických službách v systému Energy performance contracting  uzavíraných podle metodických pokynů  vydaných MPO , nebo dodavatelských úvěrů odsouhlasených MF.</t>
        </r>
      </text>
    </comment>
    <comment ref="C43" authorId="0" shapeId="0" xr:uid="{00000000-0006-0000-0200-00000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potřeby,které nelze zařadit do řádků 8233 1 a 8233 2.</t>
        </r>
      </text>
    </comment>
    <comment ref="C44" authorId="0" shapeId="0" xr:uid="{00000000-0006-0000-0200-00000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8233 1 + 8233 2 + 8233 9</t>
        </r>
      </text>
    </comment>
    <comment ref="C45" authorId="0" shapeId="0" xr:uid="{00000000-0006-0000-0200-00000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47" authorId="0" shapeId="0" xr:uid="{00000000-0006-0000-0200-00000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veškeré vlastní zdroje kterými disponuje investor tj.odpisy,rozdělení zisku,výnosy z prodeje dlouhodobého majetku atd.</t>
        </r>
      </text>
    </comment>
    <comment ref="C48" authorId="0" shapeId="0" xr:uid="{00000000-0006-0000-0200-00000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přijaté bankovní úvěry,u kterých se neuvažuje resp.nebyla poskytnuta záruka schválená vládou. </t>
        </r>
      </text>
    </comment>
    <comment ref="C50" authorId="1" shapeId="0" xr:uid="{00000000-0006-0000-0200-00000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dopravní infrastruktury.</t>
        </r>
      </text>
    </comment>
    <comment ref="C51" authorId="0" shapeId="0" xr:uid="{00000000-0006-0000-0200-00000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rozvoje bydlení</t>
        </r>
      </text>
    </comment>
    <comment ref="C64" authorId="0" shapeId="0" xr:uid="{00000000-0006-0000-0200-00000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zdroje ze zahraničí, které nelze zařadit do výše uvedených řádků.</t>
        </r>
      </text>
    </comment>
    <comment ref="C65" authorId="0" shapeId="0" xr:uid="{00000000-0006-0000-0200-00000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8259+8252 S+82
51 S+8249 S+8248 S+8247 S+8245 S+8244 S+8243 S+8242+8241</t>
        </r>
      </text>
    </comment>
  </commentList>
</comments>
</file>

<file path=xl/sharedStrings.xml><?xml version="1.0" encoding="utf-8"?>
<sst xmlns="http://schemas.openxmlformats.org/spreadsheetml/2006/main" count="269" uniqueCount="177">
  <si>
    <t xml:space="preserve"> </t>
  </si>
  <si>
    <t>CELKEM</t>
  </si>
  <si>
    <t>Železniční svršek</t>
  </si>
  <si>
    <t>Železniční spodek</t>
  </si>
  <si>
    <t>-</t>
  </si>
  <si>
    <t>Celkem</t>
  </si>
  <si>
    <t>ZÁMĚR PROJEKTU</t>
  </si>
  <si>
    <t xml:space="preserve">VZOR  80 </t>
  </si>
  <si>
    <t>NÁZEV AKCE</t>
  </si>
  <si>
    <t>ČÍSLO AKCE</t>
  </si>
  <si>
    <t>INVESTOR</t>
  </si>
  <si>
    <t>SŽDC s.o., Dlážděná 1007/3, 110 00 Praha 1</t>
  </si>
  <si>
    <t>IČ:</t>
  </si>
  <si>
    <t xml:space="preserve"> Rodné číslo (v případě,že účastník nemá IČ) :</t>
  </si>
  <si>
    <t xml:space="preserve"> TERMÍNY PŔÍPRAVY A REALIZACE AKCE (mm.rrrr) :</t>
  </si>
  <si>
    <t xml:space="preserve"> Název etapy</t>
  </si>
  <si>
    <t xml:space="preserve"> zahájení</t>
  </si>
  <si>
    <t>dokončení</t>
  </si>
  <si>
    <t xml:space="preserve"> Vypracování a schválení projektové dokumentace </t>
  </si>
  <si>
    <t xml:space="preserve"> Zadání akce (stavební části stavby)  </t>
  </si>
  <si>
    <t xml:space="preserve"> Zadání  technologické části stavby (strojů a zařízení)*</t>
  </si>
  <si>
    <t xml:space="preserve"> Realizace akce (stavební části stavby)</t>
  </si>
  <si>
    <t xml:space="preserve"> Realizace technologické části stavby (strojů a zařízení)*</t>
  </si>
  <si>
    <t xml:space="preserve"> Závěrečné vyhodnocení akce</t>
  </si>
  <si>
    <t xml:space="preserve"> ROZHODUJÍCÍ PROJEKTOVANÉ PARAMETRY :</t>
  </si>
  <si>
    <t xml:space="preserve"> Název parametru</t>
  </si>
  <si>
    <t xml:space="preserve"> měr.jednotka</t>
  </si>
  <si>
    <t xml:space="preserve"> hodnota parametru</t>
  </si>
  <si>
    <t>ks</t>
  </si>
  <si>
    <t xml:space="preserve"> Pozn.:</t>
  </si>
  <si>
    <t>* v případě, že technologická část stavby nebude zadávána současně se stavbou.</t>
  </si>
  <si>
    <t xml:space="preserve">                   BILANCE PLÁNOVANÝCH INVESTIČNÍCH POTŘEB A ZDROJŮ FINANCOVÁNÍ AKCE</t>
  </si>
  <si>
    <t>VZOR 81</t>
  </si>
  <si>
    <t>Skut.</t>
  </si>
  <si>
    <t>Oček.</t>
  </si>
  <si>
    <t>Aktuál.</t>
  </si>
  <si>
    <t>Skutečnost</t>
  </si>
  <si>
    <t xml:space="preserve"> Plánované plnění:</t>
  </si>
  <si>
    <t>Zbývá</t>
  </si>
  <si>
    <t>Hodnota</t>
  </si>
  <si>
    <t xml:space="preserve"> v mil.Kč na 3 des.místa</t>
  </si>
  <si>
    <t>do 31.12.</t>
  </si>
  <si>
    <t>skut.</t>
  </si>
  <si>
    <t>rok</t>
  </si>
  <si>
    <t>akt.roku</t>
  </si>
  <si>
    <t xml:space="preserve">  v roce</t>
  </si>
  <si>
    <t>v roce</t>
  </si>
  <si>
    <t xml:space="preserve">  po 1.1.</t>
  </si>
  <si>
    <t>ukazatele</t>
  </si>
  <si>
    <t xml:space="preserve">  Č.ř.</t>
  </si>
  <si>
    <t xml:space="preserve">  N á z e v   u k a z a t e l e</t>
  </si>
  <si>
    <t xml:space="preserve">  Náklady inženýrské činnosti ve výstavbě</t>
  </si>
  <si>
    <t xml:space="preserve">  Náklady na výkupy pozemků určených k zástavbě</t>
  </si>
  <si>
    <t xml:space="preserve">  Náklady na výkupy nemovitostí podmiňující výstavbu</t>
  </si>
  <si>
    <t xml:space="preserve">  Jiné náklady přípravy a zabezpečení výstavby</t>
  </si>
  <si>
    <t>S</t>
  </si>
  <si>
    <t xml:space="preserve"> Náklady přípravy a zabezpečení výstavby</t>
  </si>
  <si>
    <t xml:space="preserve"> Náklady stavební části stavby</t>
  </si>
  <si>
    <t xml:space="preserve"> Náklady technologické části stavby</t>
  </si>
  <si>
    <t xml:space="preserve">  Náklady na dopravní prostředky</t>
  </si>
  <si>
    <t xml:space="preserve">  Náklady na výpočetní techniku</t>
  </si>
  <si>
    <t xml:space="preserve">  Náklady na vojenskou techniku a zařízení</t>
  </si>
  <si>
    <t xml:space="preserve">  Náklady na zdravotnickou techniku a zařízení</t>
  </si>
  <si>
    <t xml:space="preserve">  Náklady na jiné než výše uvedené stroje a zařízení</t>
  </si>
  <si>
    <t xml:space="preserve"> Náklady na stroje a zařízení </t>
  </si>
  <si>
    <t xml:space="preserve">  Náklady na programové vybavení</t>
  </si>
  <si>
    <t xml:space="preserve">  Náklady na ocenitelná práva</t>
  </si>
  <si>
    <t xml:space="preserve">  Nákl.na nehmotné výsledky výzkumné a obd.činnosti</t>
  </si>
  <si>
    <t xml:space="preserve">  Nákl.na nehmot.dlouhodobý majetek výše neuvedený</t>
  </si>
  <si>
    <t xml:space="preserve"> Náklady na nehmotný investiční majetek </t>
  </si>
  <si>
    <t xml:space="preserve">  Náklady na pěstitelské celky trvalých porostů</t>
  </si>
  <si>
    <t xml:space="preserve">  Odvody a poplatky za odnětí zemědělské a lesní půdy</t>
  </si>
  <si>
    <t xml:space="preserve">  Náklady úplatného převodu pozemků</t>
  </si>
  <si>
    <t xml:space="preserve">  Náklady úplatného převodu nemovitostí</t>
  </si>
  <si>
    <t xml:space="preserve">  Úroky z úvěrů </t>
  </si>
  <si>
    <t xml:space="preserve">  Úroky z dodavatelských úvěrů</t>
  </si>
  <si>
    <t xml:space="preserve">  Náklady na zajištění dodávek energií zahrnované do HIM</t>
  </si>
  <si>
    <t xml:space="preserve">  Ostatní investiční náklady výše neuvedené</t>
  </si>
  <si>
    <t xml:space="preserve"> Investiční náklady ostatní celkem </t>
  </si>
  <si>
    <t xml:space="preserve"> REZERVA na úhradu investičních nákladů</t>
  </si>
  <si>
    <t xml:space="preserve"> INVESTIČNÍ NÁKLADY CELKEM</t>
  </si>
  <si>
    <t xml:space="preserve"> Splátky úvěrů </t>
  </si>
  <si>
    <t xml:space="preserve">  Splátky dodavatelských úvěrů</t>
  </si>
  <si>
    <t xml:space="preserve">  Jiné investiční potřeby výše neuvedené</t>
  </si>
  <si>
    <t xml:space="preserve"> Ostatní investiční potřeby </t>
  </si>
  <si>
    <t xml:space="preserve"> SOUHRN INVESTIČNÍCH POTŘEB </t>
  </si>
  <si>
    <t xml:space="preserve"> Vlastní zdroje účastníka </t>
  </si>
  <si>
    <t xml:space="preserve"> Úvěry*</t>
  </si>
  <si>
    <t xml:space="preserve"> Dotace ze Státního fondu životního prostředí</t>
  </si>
  <si>
    <t xml:space="preserve"> Dotace ze Státního  fondu dopravní infrastruktury</t>
  </si>
  <si>
    <t xml:space="preserve"> Dotace ze Státního  fondu rozvoje bydlení</t>
  </si>
  <si>
    <t xml:space="preserve"> Dotace z jiných státních fondů</t>
  </si>
  <si>
    <t xml:space="preserve"> Dotace poskytnuté ze státních fondů</t>
  </si>
  <si>
    <t xml:space="preserve"> Dotace z rozpočtu obce</t>
  </si>
  <si>
    <t xml:space="preserve"> Dotace z rozpočtu kraje</t>
  </si>
  <si>
    <t xml:space="preserve"> Dotace z územních rozpočtů</t>
  </si>
  <si>
    <t xml:space="preserve"> Dodavatelské úvěry</t>
  </si>
  <si>
    <t xml:space="preserve"> Jiné cizí zdroje tuzemské výše neuvedené</t>
  </si>
  <si>
    <t xml:space="preserve"> Jiné zdroje tuzemské </t>
  </si>
  <si>
    <t xml:space="preserve"> Dotace z kohezniho fondu EU</t>
  </si>
  <si>
    <t xml:space="preserve"> Dotace ze strukturálních fondů EU</t>
  </si>
  <si>
    <t xml:space="preserve"> Dotace z jiných fondů EU </t>
  </si>
  <si>
    <t xml:space="preserve"> Dotace poskytnuté z fondů EU </t>
  </si>
  <si>
    <t xml:space="preserve"> Jiné zahraniční zdroje výše neuvedené*</t>
  </si>
  <si>
    <t xml:space="preserve"> SOUHRN INVESTIČNÍCH ZDROJŮ </t>
  </si>
  <si>
    <t>* v textu IZ specifikovat</t>
  </si>
  <si>
    <t>ZP specifikovat</t>
  </si>
  <si>
    <t xml:space="preserve">                           BILANCE PLÁNOVANÝCH NEINVESTIČNÍCH POTŘEB A ZDROJŮ FINANCOVÁNÍ AKCE</t>
  </si>
  <si>
    <t>VZOR  82</t>
  </si>
  <si>
    <t xml:space="preserve">  Náklady inženýrské činnosti </t>
  </si>
  <si>
    <t xml:space="preserve">  Náklady projektové dokumentace </t>
  </si>
  <si>
    <t xml:space="preserve">  Jiné náklady přípravy a zabezpečení akce</t>
  </si>
  <si>
    <t xml:space="preserve"> Náklady přípravy a zabezpečení akce </t>
  </si>
  <si>
    <t xml:space="preserve"> Mzdové náklady a ostatní platby za provedenou práci</t>
  </si>
  <si>
    <t xml:space="preserve"> Povinné pojistné</t>
  </si>
  <si>
    <t xml:space="preserve"> Mzdové náklady a povinné pojistné</t>
  </si>
  <si>
    <t xml:space="preserve"> Náklady na nákup materiálu</t>
  </si>
  <si>
    <t xml:space="preserve"> Náklady na nákup vody, paliv a energie</t>
  </si>
  <si>
    <t xml:space="preserve"> Náklady na nákup služeb</t>
  </si>
  <si>
    <t xml:space="preserve"> Náklady oprav a udržování strojů,zařízení a inventáře</t>
  </si>
  <si>
    <t xml:space="preserve"> Náklady na ostatní nákupy</t>
  </si>
  <si>
    <t xml:space="preserve"> Náklady materiální povahy a služby</t>
  </si>
  <si>
    <t xml:space="preserve"> Náklady údržby a oprav stavební části stavby</t>
  </si>
  <si>
    <t xml:space="preserve"> Nákl.údržby a oprav technologické části stavby</t>
  </si>
  <si>
    <t xml:space="preserve"> Náklady na dopravní prostředky</t>
  </si>
  <si>
    <t xml:space="preserve"> Náklady na výpočetní techniku</t>
  </si>
  <si>
    <t xml:space="preserve"> Náklady na jiný než uvedený drobný hmotný inv.majetek </t>
  </si>
  <si>
    <t xml:space="preserve"> Náklady na drobný hmotný invest. majetek</t>
  </si>
  <si>
    <t xml:space="preserve"> Náklady na programové vybavení</t>
  </si>
  <si>
    <t xml:space="preserve"> Náklady na ocenitelná práva</t>
  </si>
  <si>
    <t xml:space="preserve"> Nákl.na nehmotné výsledky výzkumné a obdobné činnosti</t>
  </si>
  <si>
    <t xml:space="preserve"> Náklady na jiný než uvedený drobný nehmotný inv.majetek </t>
  </si>
  <si>
    <t xml:space="preserve"> Náklady na drobný nehmotný invest. majetek</t>
  </si>
  <si>
    <t xml:space="preserve"> Úroky z úvěrů </t>
  </si>
  <si>
    <t xml:space="preserve"> Úroky z dodavatelských úvěrů</t>
  </si>
  <si>
    <t xml:space="preserve"> Ostatní neinvestiční náklady výše neuvedené</t>
  </si>
  <si>
    <t xml:space="preserve"> Ostatní neinvestiční náklady</t>
  </si>
  <si>
    <t xml:space="preserve"> Rezerva na úhradu neinvestičních nákladů</t>
  </si>
  <si>
    <t xml:space="preserve"> NEINVESTIČNÍ NÁKLADY CELKEM</t>
  </si>
  <si>
    <t xml:space="preserve"> Splátky úvěrů* </t>
  </si>
  <si>
    <t xml:space="preserve"> Jiné neinvestiční potřeby výše neuvedené</t>
  </si>
  <si>
    <t xml:space="preserve"> Ostatní neinvestiční potřeby </t>
  </si>
  <si>
    <t xml:space="preserve"> SOUHRN NEINVESTIČNÍCH POTŘEB </t>
  </si>
  <si>
    <t xml:space="preserve"> Vlastní zdroje účastníka programu</t>
  </si>
  <si>
    <t xml:space="preserve"> Úvěry* </t>
  </si>
  <si>
    <t xml:space="preserve"> SOUHRN NEINVESTIČNÍCH ZDROJŮ </t>
  </si>
  <si>
    <t>* v textu ZP specifikovat</t>
  </si>
  <si>
    <t>SPECIFIKACE STAVEBNÍCH OBJEKTŮ A PROVOZNÍCH SOUBORŮ  AKCE</t>
  </si>
  <si>
    <t>VZOR  83</t>
  </si>
  <si>
    <t>číslo řádku</t>
  </si>
  <si>
    <t>STAVEBNÍ OBJEKTY A PROVOZNÍ SOUBORY *</t>
  </si>
  <si>
    <t>* Pouze rozhodující SO a PS</t>
  </si>
  <si>
    <t>Aktuální rok</t>
  </si>
  <si>
    <t>smíšená           2017 - 2020</t>
  </si>
  <si>
    <t>náklady realizace (mil.Kč)</t>
  </si>
  <si>
    <t>Prostorová průchodnost</t>
  </si>
  <si>
    <t>Třída zatížení</t>
  </si>
  <si>
    <t>Mostní objekty (rekonstruované)</t>
  </si>
  <si>
    <t>Výhybky nové</t>
  </si>
  <si>
    <t>Výtahy nové</t>
  </si>
  <si>
    <t>UIC - GC</t>
  </si>
  <si>
    <t>D4</t>
  </si>
  <si>
    <t xml:space="preserve">  Náklady projektové dokumentace</t>
  </si>
  <si>
    <t>Zabezpečovací zařízení</t>
  </si>
  <si>
    <t>Sdělovací zařízení</t>
  </si>
  <si>
    <t>Silnoproudé rozvody a zařízení</t>
  </si>
  <si>
    <t>Mosty, propustky, zdi</t>
  </si>
  <si>
    <t>Komunikace a zpevněné plochy</t>
  </si>
  <si>
    <t>Trakce</t>
  </si>
  <si>
    <t>Inženýrské sítě (trubní vedení, kabelovody)</t>
  </si>
  <si>
    <t>Pozemní stavby, nástupiště a přístřešky</t>
  </si>
  <si>
    <t>Objekty ochrany životního prostředí</t>
  </si>
  <si>
    <t>ZP Choceň – Uhersko, BC</t>
  </si>
  <si>
    <t xml:space="preserve">XXX
</t>
  </si>
  <si>
    <t xml:space="preserve">ZP Choceň – Uhersko, BC        
</t>
  </si>
  <si>
    <t>Propustky (rekonstruované)</t>
  </si>
  <si>
    <t>Nástupiště (rekonstrukce)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</si>
</sst>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K_č_-;\-* #,##0.00\ _K_č_-;_-* &quot;-&quot;??\ _K_č_-;_-@_-"/>
    <numFmt numFmtId="164" formatCode="#,##0.000"/>
    <numFmt numFmtId="165" formatCode="General_)"/>
    <numFmt numFmtId="166" formatCode="###\ ###\ ####"/>
    <numFmt numFmtId="167" formatCode="##\ ###\ ###"/>
    <numFmt numFmtId="168" formatCode="0.000"/>
    <numFmt numFmtId="169" formatCode="0.0000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i/>
      <sz val="10"/>
      <color indexed="12"/>
      <name val="MS Sans Serif"/>
      <family val="2"/>
    </font>
    <font>
      <sz val="10"/>
      <name val="Arial CE"/>
    </font>
    <font>
      <u/>
      <sz val="7.5"/>
      <color indexed="12"/>
      <name val="Arial CE"/>
    </font>
    <font>
      <b/>
      <sz val="11"/>
      <name val="Arial"/>
      <family val="2"/>
      <charset val="238"/>
    </font>
    <font>
      <sz val="12"/>
      <name val="Arial CE"/>
      <family val="2"/>
      <charset val="238"/>
    </font>
    <font>
      <sz val="12"/>
      <name val="Courier"/>
      <family val="3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color indexed="8"/>
      <name val="Arial CE"/>
    </font>
    <font>
      <b/>
      <sz val="10"/>
      <name val="Arial CE"/>
      <family val="2"/>
      <charset val="238"/>
    </font>
    <font>
      <sz val="8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10"/>
      <color indexed="8"/>
      <name val="Arial CE"/>
      <charset val="238"/>
    </font>
    <font>
      <sz val="8"/>
      <name val="Arial CE"/>
      <family val="2"/>
      <charset val="238"/>
    </font>
    <font>
      <sz val="8"/>
      <name val="Courier"/>
      <family val="3"/>
    </font>
    <font>
      <sz val="10"/>
      <name val="Courier"/>
      <family val="3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indexed="8"/>
      <name val="Courier"/>
      <family val="3"/>
    </font>
    <font>
      <b/>
      <sz val="12"/>
      <name val="Arial CE"/>
      <family val="2"/>
      <charset val="238"/>
    </font>
    <font>
      <b/>
      <sz val="16"/>
      <color indexed="8"/>
      <name val="Arial CE"/>
      <family val="2"/>
      <charset val="238"/>
    </font>
    <font>
      <sz val="10"/>
      <color indexed="8"/>
      <name val="Arial CE"/>
    </font>
    <font>
      <sz val="10"/>
      <color indexed="8"/>
      <name val="Arial CE"/>
      <charset val="238"/>
    </font>
    <font>
      <b/>
      <sz val="11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sz val="8"/>
      <color indexed="8"/>
      <name val="Arial CE"/>
      <charset val="238"/>
    </font>
    <font>
      <sz val="9"/>
      <color indexed="8"/>
      <name val="Arial CE"/>
      <charset val="238"/>
    </font>
    <font>
      <sz val="11"/>
      <color indexed="8"/>
      <name val="Arial CE"/>
      <family val="2"/>
      <charset val="238"/>
    </font>
    <font>
      <b/>
      <sz val="9"/>
      <color indexed="8"/>
      <name val="Arial CE"/>
      <family val="2"/>
      <charset val="238"/>
    </font>
    <font>
      <b/>
      <sz val="9"/>
      <color indexed="8"/>
      <name val="Arial CE"/>
      <charset val="238"/>
    </font>
    <font>
      <sz val="9"/>
      <color indexed="8"/>
      <name val="Courier"/>
      <family val="3"/>
    </font>
    <font>
      <b/>
      <sz val="8"/>
      <color indexed="10"/>
      <name val="Arial"/>
      <family val="2"/>
      <charset val="238"/>
    </font>
    <font>
      <sz val="10"/>
      <color indexed="10"/>
      <name val="Courier"/>
      <family val="3"/>
      <charset val="238"/>
    </font>
    <font>
      <b/>
      <sz val="12"/>
      <color rgb="FFFF0000"/>
      <name val="Courier"/>
      <family val="3"/>
    </font>
    <font>
      <sz val="12"/>
      <color rgb="FFFF0000"/>
      <name val="Courier"/>
      <family val="3"/>
    </font>
    <font>
      <b/>
      <sz val="12"/>
      <name val="Courier"/>
      <family val="3"/>
    </font>
    <font>
      <sz val="10"/>
      <color rgb="FFFF0000"/>
      <name val="Arial CE"/>
      <family val="2"/>
      <charset val="238"/>
    </font>
    <font>
      <sz val="12"/>
      <color rgb="FFFF0000"/>
      <name val="Courier"/>
      <family val="3"/>
      <charset val="238"/>
    </font>
    <font>
      <sz val="12"/>
      <name val="Courier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20">
    <xf numFmtId="0" fontId="0" fillId="0" borderId="0"/>
    <xf numFmtId="0" fontId="3" fillId="0" borderId="0"/>
    <xf numFmtId="3" fontId="4" fillId="0" borderId="5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5" fillId="0" borderId="0"/>
    <xf numFmtId="3" fontId="4" fillId="0" borderId="0" applyFill="0" applyBorder="0" applyAlignment="0" applyProtection="0"/>
    <xf numFmtId="0" fontId="3" fillId="0" borderId="0"/>
    <xf numFmtId="165" fontId="9" fillId="0" borderId="0"/>
    <xf numFmtId="165" fontId="9" fillId="0" borderId="0"/>
    <xf numFmtId="165" fontId="9" fillId="0" borderId="0"/>
  </cellStyleXfs>
  <cellXfs count="625">
    <xf numFmtId="0" fontId="0" fillId="0" borderId="0" xfId="0"/>
    <xf numFmtId="0" fontId="0" fillId="0" borderId="0" xfId="0" applyBorder="1"/>
    <xf numFmtId="0" fontId="8" fillId="0" borderId="0" xfId="0" applyFont="1" applyAlignment="1">
      <alignment horizontal="centerContinuous"/>
    </xf>
    <xf numFmtId="165" fontId="9" fillId="0" borderId="0" xfId="17" applyAlignment="1" applyProtection="1">
      <alignment horizontal="centerContinuous"/>
      <protection hidden="1"/>
    </xf>
    <xf numFmtId="0" fontId="10" fillId="0" borderId="1" xfId="0" applyFont="1" applyBorder="1" applyAlignment="1" applyProtection="1">
      <alignment horizontal="centerContinuous" vertical="center"/>
      <protection hidden="1"/>
    </xf>
    <xf numFmtId="0" fontId="8" fillId="0" borderId="1" xfId="0" applyFont="1" applyBorder="1" applyAlignment="1" applyProtection="1">
      <alignment horizontal="centerContinuous" vertical="center"/>
      <protection hidden="1"/>
    </xf>
    <xf numFmtId="0" fontId="8" fillId="0" borderId="2" xfId="0" applyFont="1" applyBorder="1" applyAlignment="1" applyProtection="1">
      <alignment horizontal="centerContinuous" vertical="center"/>
      <protection hidden="1"/>
    </xf>
    <xf numFmtId="0" fontId="0" fillId="0" borderId="0" xfId="0" applyBorder="1" applyProtection="1">
      <protection hidden="1"/>
    </xf>
    <xf numFmtId="165" fontId="9" fillId="0" borderId="0" xfId="17" applyBorder="1" applyProtection="1">
      <protection hidden="1"/>
    </xf>
    <xf numFmtId="165" fontId="9" fillId="0" borderId="37" xfId="17" applyBorder="1" applyProtection="1">
      <protection hidden="1"/>
    </xf>
    <xf numFmtId="165" fontId="15" fillId="3" borderId="0" xfId="17" applyFont="1" applyFill="1" applyBorder="1" applyProtection="1">
      <protection hidden="1"/>
    </xf>
    <xf numFmtId="165" fontId="12" fillId="3" borderId="8" xfId="17" applyFont="1" applyFill="1" applyBorder="1" applyAlignment="1" applyProtection="1">
      <alignment horizontal="center" vertical="center" wrapText="1"/>
      <protection hidden="1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/>
      <protection hidden="1"/>
    </xf>
    <xf numFmtId="165" fontId="9" fillId="0" borderId="37" xfId="17" applyBorder="1" applyAlignment="1" applyProtection="1">
      <alignment vertical="center"/>
      <protection hidden="1"/>
    </xf>
    <xf numFmtId="165" fontId="12" fillId="3" borderId="5" xfId="17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165" fontId="12" fillId="0" borderId="5" xfId="17" applyFont="1" applyFill="1" applyBorder="1" applyAlignment="1" applyProtection="1">
      <protection hidden="1"/>
    </xf>
    <xf numFmtId="165" fontId="14" fillId="0" borderId="9" xfId="17" applyFont="1" applyBorder="1" applyProtection="1">
      <protection hidden="1"/>
    </xf>
    <xf numFmtId="165" fontId="9" fillId="0" borderId="19" xfId="17" applyBorder="1" applyProtection="1">
      <protection hidden="1"/>
    </xf>
    <xf numFmtId="165" fontId="12" fillId="0" borderId="39" xfId="17" applyFont="1" applyFill="1" applyBorder="1" applyAlignment="1" applyProtection="1">
      <protection hidden="1"/>
    </xf>
    <xf numFmtId="165" fontId="18" fillId="0" borderId="9" xfId="17" applyFont="1" applyBorder="1" applyProtection="1">
      <protection hidden="1"/>
    </xf>
    <xf numFmtId="165" fontId="17" fillId="0" borderId="60" xfId="17" applyFont="1" applyFill="1" applyBorder="1" applyAlignment="1" applyProtection="1">
      <alignment horizontal="centerContinuous"/>
      <protection hidden="1"/>
    </xf>
    <xf numFmtId="165" fontId="17" fillId="0" borderId="61" xfId="17" applyFont="1" applyFill="1" applyBorder="1" applyAlignment="1" applyProtection="1">
      <alignment horizontal="centerContinuous"/>
      <protection hidden="1"/>
    </xf>
    <xf numFmtId="165" fontId="17" fillId="0" borderId="63" xfId="17" applyFont="1" applyFill="1" applyBorder="1" applyAlignment="1" applyProtection="1">
      <alignment horizontal="centerContinuous"/>
      <protection hidden="1"/>
    </xf>
    <xf numFmtId="165" fontId="19" fillId="0" borderId="64" xfId="17" applyFont="1" applyFill="1" applyBorder="1" applyProtection="1">
      <protection hidden="1"/>
    </xf>
    <xf numFmtId="165" fontId="17" fillId="0" borderId="65" xfId="17" applyFont="1" applyFill="1" applyBorder="1" applyAlignment="1" applyProtection="1">
      <protection hidden="1"/>
    </xf>
    <xf numFmtId="165" fontId="17" fillId="0" borderId="66" xfId="17" applyFont="1" applyFill="1" applyBorder="1" applyAlignment="1" applyProtection="1">
      <protection hidden="1"/>
    </xf>
    <xf numFmtId="165" fontId="12" fillId="0" borderId="66" xfId="17" applyFont="1" applyFill="1" applyBorder="1" applyProtection="1">
      <protection hidden="1"/>
    </xf>
    <xf numFmtId="165" fontId="12" fillId="0" borderId="67" xfId="17" applyFont="1" applyFill="1" applyBorder="1" applyAlignment="1" applyProtection="1">
      <alignment horizontal="center" vertical="center"/>
      <protection locked="0"/>
    </xf>
    <xf numFmtId="165" fontId="19" fillId="3" borderId="64" xfId="17" applyFont="1" applyFill="1" applyBorder="1" applyProtection="1">
      <protection hidden="1"/>
    </xf>
    <xf numFmtId="165" fontId="17" fillId="3" borderId="65" xfId="17" applyFont="1" applyFill="1" applyBorder="1" applyAlignment="1" applyProtection="1">
      <protection hidden="1"/>
    </xf>
    <xf numFmtId="165" fontId="17" fillId="3" borderId="66" xfId="17" applyFont="1" applyFill="1" applyBorder="1" applyAlignment="1" applyProtection="1">
      <protection hidden="1"/>
    </xf>
    <xf numFmtId="165" fontId="12" fillId="3" borderId="66" xfId="17" applyFont="1" applyFill="1" applyBorder="1" applyProtection="1">
      <protection hidden="1"/>
    </xf>
    <xf numFmtId="165" fontId="19" fillId="0" borderId="8" xfId="17" applyFont="1" applyFill="1" applyBorder="1" applyProtection="1">
      <protection hidden="1"/>
    </xf>
    <xf numFmtId="165" fontId="17" fillId="0" borderId="46" xfId="17" applyFont="1" applyFill="1" applyBorder="1" applyAlignment="1" applyProtection="1">
      <protection hidden="1"/>
    </xf>
    <xf numFmtId="165" fontId="17" fillId="0" borderId="9" xfId="17" applyFont="1" applyFill="1" applyBorder="1" applyAlignment="1" applyProtection="1">
      <protection hidden="1"/>
    </xf>
    <xf numFmtId="165" fontId="12" fillId="0" borderId="9" xfId="17" applyFont="1" applyFill="1" applyBorder="1" applyProtection="1">
      <protection hidden="1"/>
    </xf>
    <xf numFmtId="165" fontId="12" fillId="0" borderId="68" xfId="17" applyFont="1" applyFill="1" applyBorder="1" applyAlignment="1" applyProtection="1">
      <alignment horizontal="center" vertical="center"/>
      <protection locked="0"/>
    </xf>
    <xf numFmtId="165" fontId="12" fillId="0" borderId="0" xfId="17" applyFont="1" applyFill="1" applyBorder="1" applyProtection="1">
      <protection hidden="1"/>
    </xf>
    <xf numFmtId="165" fontId="12" fillId="0" borderId="37" xfId="17" applyFont="1" applyFill="1" applyBorder="1" applyProtection="1">
      <protection hidden="1"/>
    </xf>
    <xf numFmtId="165" fontId="12" fillId="0" borderId="26" xfId="17" applyFont="1" applyFill="1" applyBorder="1" applyAlignment="1" applyProtection="1">
      <protection hidden="1"/>
    </xf>
    <xf numFmtId="165" fontId="18" fillId="0" borderId="61" xfId="17" applyFont="1" applyBorder="1" applyProtection="1">
      <protection hidden="1"/>
    </xf>
    <xf numFmtId="165" fontId="14" fillId="0" borderId="61" xfId="17" applyFont="1" applyBorder="1" applyProtection="1">
      <protection hidden="1"/>
    </xf>
    <xf numFmtId="165" fontId="20" fillId="0" borderId="61" xfId="17" applyFont="1" applyBorder="1" applyAlignment="1" applyProtection="1">
      <alignment horizontal="centerContinuous"/>
      <protection hidden="1"/>
    </xf>
    <xf numFmtId="165" fontId="21" fillId="0" borderId="61" xfId="17" applyFont="1" applyBorder="1" applyAlignment="1" applyProtection="1">
      <alignment horizontal="centerContinuous"/>
      <protection hidden="1"/>
    </xf>
    <xf numFmtId="165" fontId="19" fillId="0" borderId="69" xfId="17" applyFont="1" applyFill="1" applyBorder="1" applyAlignment="1" applyProtection="1">
      <alignment vertical="center"/>
      <protection hidden="1"/>
    </xf>
    <xf numFmtId="165" fontId="12" fillId="0" borderId="70" xfId="17" applyFont="1" applyFill="1" applyBorder="1" applyAlignment="1" applyProtection="1">
      <alignment vertical="center"/>
      <protection locked="0"/>
    </xf>
    <xf numFmtId="0" fontId="0" fillId="0" borderId="71" xfId="0" applyBorder="1" applyAlignment="1" applyProtection="1">
      <alignment vertical="center"/>
      <protection locked="0"/>
    </xf>
    <xf numFmtId="0" fontId="0" fillId="0" borderId="72" xfId="0" applyBorder="1" applyAlignment="1" applyProtection="1">
      <alignment vertical="center"/>
      <protection locked="0"/>
    </xf>
    <xf numFmtId="165" fontId="9" fillId="0" borderId="71" xfId="17" applyFont="1" applyBorder="1" applyAlignment="1" applyProtection="1">
      <alignment vertical="center"/>
      <protection locked="0"/>
    </xf>
    <xf numFmtId="165" fontId="9" fillId="0" borderId="73" xfId="17" applyFont="1" applyBorder="1" applyAlignment="1" applyProtection="1">
      <alignment vertical="center"/>
      <protection locked="0"/>
    </xf>
    <xf numFmtId="165" fontId="19" fillId="0" borderId="74" xfId="17" applyFont="1" applyFill="1" applyBorder="1" applyAlignment="1" applyProtection="1">
      <alignment vertical="center"/>
      <protection hidden="1"/>
    </xf>
    <xf numFmtId="165" fontId="12" fillId="0" borderId="49" xfId="17" applyFont="1" applyFill="1" applyBorder="1" applyAlignment="1" applyProtection="1">
      <alignment vertical="center"/>
      <protection locked="0"/>
    </xf>
    <xf numFmtId="165" fontId="12" fillId="0" borderId="11" xfId="17" applyFont="1" applyFill="1" applyBorder="1" applyAlignment="1" applyProtection="1">
      <alignment vertical="center"/>
      <protection locked="0"/>
    </xf>
    <xf numFmtId="165" fontId="12" fillId="0" borderId="18" xfId="17" applyFont="1" applyFill="1" applyBorder="1" applyAlignment="1" applyProtection="1">
      <alignment vertical="center"/>
      <protection locked="0"/>
    </xf>
    <xf numFmtId="165" fontId="9" fillId="0" borderId="49" xfId="17" applyBorder="1" applyAlignment="1" applyProtection="1">
      <alignment vertical="center"/>
      <protection locked="0"/>
    </xf>
    <xf numFmtId="165" fontId="9" fillId="0" borderId="11" xfId="17" applyBorder="1" applyAlignment="1" applyProtection="1">
      <alignment vertical="center"/>
      <protection locked="0"/>
    </xf>
    <xf numFmtId="165" fontId="9" fillId="0" borderId="75" xfId="17" applyBorder="1" applyAlignment="1" applyProtection="1">
      <alignment vertical="center"/>
      <protection locked="0"/>
    </xf>
    <xf numFmtId="165" fontId="9" fillId="0" borderId="49" xfId="17" applyBorder="1" applyAlignment="1" applyProtection="1">
      <alignment horizontal="left" vertical="center"/>
      <protection locked="0"/>
    </xf>
    <xf numFmtId="165" fontId="12" fillId="0" borderId="76" xfId="17" applyFont="1" applyFill="1" applyBorder="1" applyAlignment="1" applyProtection="1">
      <alignment vertical="center"/>
      <protection locked="0"/>
    </xf>
    <xf numFmtId="165" fontId="12" fillId="0" borderId="77" xfId="17" applyFont="1" applyFill="1" applyBorder="1" applyAlignment="1" applyProtection="1">
      <alignment vertical="center"/>
      <protection locked="0"/>
    </xf>
    <xf numFmtId="165" fontId="12" fillId="0" borderId="78" xfId="17" applyFont="1" applyFill="1" applyBorder="1" applyAlignment="1" applyProtection="1">
      <alignment vertical="center"/>
      <protection locked="0"/>
    </xf>
    <xf numFmtId="165" fontId="9" fillId="0" borderId="76" xfId="17" applyBorder="1" applyAlignment="1" applyProtection="1">
      <alignment vertical="center"/>
      <protection locked="0"/>
    </xf>
    <xf numFmtId="165" fontId="9" fillId="0" borderId="77" xfId="17" applyBorder="1" applyAlignment="1" applyProtection="1">
      <alignment vertical="center"/>
      <protection locked="0"/>
    </xf>
    <xf numFmtId="165" fontId="9" fillId="0" borderId="79" xfId="17" applyBorder="1" applyAlignment="1" applyProtection="1">
      <alignment vertical="center"/>
      <protection locked="0"/>
    </xf>
    <xf numFmtId="165" fontId="12" fillId="0" borderId="69" xfId="17" applyFont="1" applyFill="1" applyBorder="1" applyProtection="1">
      <protection hidden="1"/>
    </xf>
    <xf numFmtId="165" fontId="12" fillId="0" borderId="80" xfId="17" applyFont="1" applyFill="1" applyBorder="1" applyProtection="1">
      <protection hidden="1"/>
    </xf>
    <xf numFmtId="165" fontId="17" fillId="0" borderId="74" xfId="17" applyFont="1" applyFill="1" applyBorder="1" applyProtection="1">
      <protection hidden="1"/>
    </xf>
    <xf numFmtId="165" fontId="17" fillId="0" borderId="61" xfId="17" applyFont="1" applyFill="1" applyBorder="1" applyProtection="1">
      <protection hidden="1"/>
    </xf>
    <xf numFmtId="165" fontId="12" fillId="0" borderId="61" xfId="17" applyFont="1" applyFill="1" applyBorder="1" applyProtection="1">
      <protection hidden="1"/>
    </xf>
    <xf numFmtId="165" fontId="22" fillId="0" borderId="61" xfId="17" applyFont="1" applyBorder="1" applyProtection="1">
      <protection hidden="1"/>
    </xf>
    <xf numFmtId="165" fontId="22" fillId="0" borderId="63" xfId="17" applyFont="1" applyBorder="1" applyProtection="1">
      <protection hidden="1"/>
    </xf>
    <xf numFmtId="165" fontId="17" fillId="0" borderId="5" xfId="17" applyFont="1" applyFill="1" applyBorder="1" applyProtection="1">
      <protection hidden="1"/>
    </xf>
    <xf numFmtId="165" fontId="17" fillId="0" borderId="0" xfId="17" applyFont="1" applyFill="1" applyBorder="1" applyProtection="1">
      <protection hidden="1"/>
    </xf>
    <xf numFmtId="165" fontId="22" fillId="0" borderId="0" xfId="17" applyFont="1" applyBorder="1" applyProtection="1">
      <protection hidden="1"/>
    </xf>
    <xf numFmtId="165" fontId="22" fillId="0" borderId="37" xfId="17" applyFont="1" applyBorder="1" applyProtection="1">
      <protection hidden="1"/>
    </xf>
    <xf numFmtId="165" fontId="22" fillId="0" borderId="0" xfId="17" applyFont="1" applyProtection="1">
      <protection hidden="1"/>
    </xf>
    <xf numFmtId="165" fontId="25" fillId="4" borderId="0" xfId="18" applyFont="1" applyFill="1" applyProtection="1"/>
    <xf numFmtId="0" fontId="27" fillId="0" borderId="11" xfId="0" applyFont="1" applyFill="1" applyBorder="1" applyAlignment="1" applyProtection="1">
      <alignment horizontal="centerContinuous" vertical="center"/>
    </xf>
    <xf numFmtId="0" fontId="27" fillId="0" borderId="18" xfId="0" applyFont="1" applyFill="1" applyBorder="1" applyAlignment="1" applyProtection="1">
      <alignment horizontal="centerContinuous" vertical="center"/>
    </xf>
    <xf numFmtId="165" fontId="12" fillId="3" borderId="6" xfId="18" applyFont="1" applyFill="1" applyBorder="1" applyAlignment="1" applyProtection="1"/>
    <xf numFmtId="165" fontId="9" fillId="0" borderId="7" xfId="18" applyBorder="1" applyProtection="1"/>
    <xf numFmtId="0" fontId="12" fillId="3" borderId="89" xfId="0" applyFont="1" applyFill="1" applyBorder="1" applyAlignment="1" applyProtection="1">
      <alignment horizontal="center"/>
    </xf>
    <xf numFmtId="0" fontId="12" fillId="3" borderId="80" xfId="0" applyFont="1" applyFill="1" applyBorder="1" applyAlignment="1" applyProtection="1">
      <alignment horizontal="center"/>
    </xf>
    <xf numFmtId="0" fontId="28" fillId="3" borderId="90" xfId="0" applyFont="1" applyFill="1" applyBorder="1" applyAlignment="1" applyProtection="1">
      <alignment horizontal="center"/>
    </xf>
    <xf numFmtId="0" fontId="28" fillId="2" borderId="91" xfId="0" applyFont="1" applyFill="1" applyBorder="1" applyAlignment="1" applyProtection="1">
      <alignment horizontal="center" shrinkToFit="1"/>
    </xf>
    <xf numFmtId="0" fontId="12" fillId="3" borderId="91" xfId="0" applyFont="1" applyFill="1" applyBorder="1" applyAlignment="1" applyProtection="1">
      <alignment horizontal="centerContinuous"/>
    </xf>
    <xf numFmtId="0" fontId="17" fillId="3" borderId="80" xfId="0" applyFont="1" applyFill="1" applyBorder="1" applyAlignment="1" applyProtection="1">
      <alignment horizontal="centerContinuous"/>
    </xf>
    <xf numFmtId="0" fontId="17" fillId="3" borderId="89" xfId="0" applyFont="1" applyFill="1" applyBorder="1" applyAlignment="1" applyProtection="1">
      <alignment horizontal="centerContinuous"/>
    </xf>
    <xf numFmtId="0" fontId="12" fillId="3" borderId="89" xfId="0" applyFont="1" applyFill="1" applyBorder="1" applyAlignment="1" applyProtection="1">
      <alignment horizontal="centerContinuous"/>
    </xf>
    <xf numFmtId="0" fontId="12" fillId="3" borderId="92" xfId="0" applyFont="1" applyFill="1" applyBorder="1" applyAlignment="1" applyProtection="1">
      <alignment horizontal="center"/>
    </xf>
    <xf numFmtId="165" fontId="29" fillId="3" borderId="13" xfId="18" applyFont="1" applyFill="1" applyBorder="1" applyAlignment="1" applyProtection="1">
      <alignment horizontal="centerContinuous"/>
    </xf>
    <xf numFmtId="165" fontId="9" fillId="0" borderId="14" xfId="18" applyBorder="1" applyAlignment="1" applyProtection="1">
      <alignment horizontal="centerContinuous"/>
    </xf>
    <xf numFmtId="166" fontId="16" fillId="3" borderId="16" xfId="18" applyNumberFormat="1" applyFont="1" applyFill="1" applyBorder="1" applyAlignment="1" applyProtection="1">
      <alignment horizontal="center"/>
    </xf>
    <xf numFmtId="167" fontId="18" fillId="3" borderId="20" xfId="18" applyNumberFormat="1" applyFont="1" applyFill="1" applyBorder="1" applyAlignment="1" applyProtection="1">
      <alignment horizontal="center" vertical="center"/>
    </xf>
    <xf numFmtId="0" fontId="12" fillId="3" borderId="15" xfId="0" applyFont="1" applyFill="1" applyBorder="1" applyAlignment="1" applyProtection="1">
      <alignment horizontal="center"/>
    </xf>
    <xf numFmtId="0" fontId="12" fillId="3" borderId="56" xfId="0" applyFont="1" applyFill="1" applyBorder="1" applyAlignment="1" applyProtection="1">
      <alignment horizontal="center"/>
    </xf>
    <xf numFmtId="0" fontId="28" fillId="3" borderId="15" xfId="0" applyFont="1" applyFill="1" applyBorder="1" applyAlignment="1" applyProtection="1">
      <alignment horizontal="center"/>
    </xf>
    <xf numFmtId="0" fontId="28" fillId="2" borderId="56" xfId="0" applyFont="1" applyFill="1" applyBorder="1" applyAlignment="1" applyProtection="1">
      <alignment horizontal="center"/>
    </xf>
    <xf numFmtId="0" fontId="12" fillId="3" borderId="60" xfId="0" applyFont="1" applyFill="1" applyBorder="1" applyAlignment="1" applyProtection="1">
      <alignment horizontal="center"/>
    </xf>
    <xf numFmtId="0" fontId="12" fillId="3" borderId="28" xfId="0" applyFont="1" applyFill="1" applyBorder="1" applyAlignment="1" applyProtection="1">
      <alignment horizontal="center"/>
    </xf>
    <xf numFmtId="0" fontId="12" fillId="3" borderId="60" xfId="0" applyFont="1" applyFill="1" applyBorder="1" applyAlignment="1" applyProtection="1">
      <alignment horizontal="centerContinuous"/>
    </xf>
    <xf numFmtId="0" fontId="12" fillId="3" borderId="93" xfId="0" applyFont="1" applyFill="1" applyBorder="1" applyAlignment="1" applyProtection="1">
      <alignment horizontal="center"/>
    </xf>
    <xf numFmtId="165" fontId="12" fillId="3" borderId="94" xfId="18" applyFont="1" applyFill="1" applyBorder="1" applyAlignment="1" applyProtection="1"/>
    <xf numFmtId="165" fontId="9" fillId="0" borderId="95" xfId="18" applyBorder="1" applyProtection="1"/>
    <xf numFmtId="165" fontId="12" fillId="3" borderId="96" xfId="18" applyFont="1" applyFill="1" applyBorder="1" applyAlignment="1" applyProtection="1"/>
    <xf numFmtId="165" fontId="12" fillId="3" borderId="95" xfId="18" applyFont="1" applyFill="1" applyBorder="1" applyAlignment="1" applyProtection="1"/>
    <xf numFmtId="0" fontId="30" fillId="3" borderId="97" xfId="0" quotePrefix="1" applyFont="1" applyFill="1" applyBorder="1" applyAlignment="1" applyProtection="1">
      <alignment horizontal="center"/>
    </xf>
    <xf numFmtId="0" fontId="30" fillId="3" borderId="96" xfId="0" quotePrefix="1" applyFont="1" applyFill="1" applyBorder="1" applyAlignment="1" applyProtection="1">
      <alignment horizontal="centerContinuous"/>
    </xf>
    <xf numFmtId="0" fontId="30" fillId="3" borderId="97" xfId="0" applyFont="1" applyFill="1" applyBorder="1" applyAlignment="1" applyProtection="1">
      <alignment horizontal="center"/>
    </xf>
    <xf numFmtId="0" fontId="30" fillId="2" borderId="96" xfId="0" applyFont="1" applyFill="1" applyBorder="1" applyAlignment="1" applyProtection="1">
      <alignment horizontal="center"/>
    </xf>
    <xf numFmtId="0" fontId="30" fillId="3" borderId="96" xfId="0" quotePrefix="1" applyFont="1" applyFill="1" applyBorder="1" applyAlignment="1" applyProtection="1">
      <alignment horizontal="center"/>
    </xf>
    <xf numFmtId="0" fontId="12" fillId="3" borderId="98" xfId="0" applyFont="1" applyFill="1" applyBorder="1" applyAlignment="1" applyProtection="1">
      <alignment horizontal="center"/>
    </xf>
    <xf numFmtId="165" fontId="9" fillId="0" borderId="0" xfId="18" applyProtection="1"/>
    <xf numFmtId="0" fontId="12" fillId="3" borderId="0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center"/>
    </xf>
    <xf numFmtId="0" fontId="29" fillId="4" borderId="60" xfId="0" applyFont="1" applyFill="1" applyBorder="1" applyAlignment="1" applyProtection="1">
      <alignment horizontal="right"/>
    </xf>
    <xf numFmtId="0" fontId="29" fillId="4" borderId="61" xfId="0" applyFont="1" applyFill="1" applyBorder="1" applyAlignment="1" applyProtection="1">
      <alignment horizontal="center"/>
    </xf>
    <xf numFmtId="0" fontId="31" fillId="4" borderId="99" xfId="0" applyFont="1" applyFill="1" applyBorder="1" applyProtection="1"/>
    <xf numFmtId="0" fontId="32" fillId="4" borderId="100" xfId="0" applyFont="1" applyFill="1" applyBorder="1" applyProtection="1"/>
    <xf numFmtId="164" fontId="33" fillId="4" borderId="101" xfId="0" applyNumberFormat="1" applyFont="1" applyFill="1" applyBorder="1" applyAlignment="1" applyProtection="1">
      <alignment shrinkToFit="1"/>
      <protection locked="0"/>
    </xf>
    <xf numFmtId="164" fontId="33" fillId="4" borderId="102" xfId="0" applyNumberFormat="1" applyFont="1" applyFill="1" applyBorder="1" applyAlignment="1" applyProtection="1">
      <alignment shrinkToFit="1"/>
      <protection locked="0"/>
    </xf>
    <xf numFmtId="164" fontId="31" fillId="4" borderId="100" xfId="0" applyNumberFormat="1" applyFont="1" applyFill="1" applyBorder="1" applyAlignment="1" applyProtection="1">
      <alignment shrinkToFit="1"/>
      <protection locked="0"/>
    </xf>
    <xf numFmtId="164" fontId="31" fillId="2" borderId="100" xfId="0" applyNumberFormat="1" applyFont="1" applyFill="1" applyBorder="1" applyAlignment="1" applyProtection="1">
      <alignment shrinkToFit="1"/>
      <protection locked="0"/>
    </xf>
    <xf numFmtId="164" fontId="31" fillId="4" borderId="101" xfId="0" applyNumberFormat="1" applyFont="1" applyFill="1" applyBorder="1" applyAlignment="1" applyProtection="1">
      <alignment shrinkToFit="1"/>
      <protection locked="0"/>
    </xf>
    <xf numFmtId="164" fontId="31" fillId="4" borderId="103" xfId="0" applyNumberFormat="1" applyFont="1" applyFill="1" applyBorder="1" applyAlignment="1" applyProtection="1">
      <alignment shrinkToFit="1"/>
      <protection locked="0"/>
    </xf>
    <xf numFmtId="164" fontId="31" fillId="4" borderId="104" xfId="0" applyNumberFormat="1" applyFont="1" applyFill="1" applyBorder="1" applyAlignment="1" applyProtection="1">
      <alignment shrinkToFit="1"/>
    </xf>
    <xf numFmtId="0" fontId="29" fillId="4" borderId="56" xfId="0" applyFont="1" applyFill="1" applyBorder="1" applyProtection="1"/>
    <xf numFmtId="0" fontId="29" fillId="4" borderId="0" xfId="0" applyFont="1" applyFill="1" applyAlignment="1" applyProtection="1">
      <alignment horizontal="center"/>
    </xf>
    <xf numFmtId="0" fontId="31" fillId="4" borderId="65" xfId="0" applyFont="1" applyFill="1" applyBorder="1" applyProtection="1"/>
    <xf numFmtId="0" fontId="32" fillId="4" borderId="105" xfId="0" applyFont="1" applyFill="1" applyBorder="1" applyProtection="1"/>
    <xf numFmtId="164" fontId="33" fillId="4" borderId="106" xfId="0" applyNumberFormat="1" applyFont="1" applyFill="1" applyBorder="1" applyAlignment="1" applyProtection="1">
      <alignment shrinkToFit="1"/>
      <protection locked="0"/>
    </xf>
    <xf numFmtId="164" fontId="33" fillId="4" borderId="107" xfId="0" applyNumberFormat="1" applyFont="1" applyFill="1" applyBorder="1" applyAlignment="1" applyProtection="1">
      <alignment shrinkToFit="1"/>
      <protection locked="0"/>
    </xf>
    <xf numFmtId="164" fontId="31" fillId="4" borderId="105" xfId="0" applyNumberFormat="1" applyFont="1" applyFill="1" applyBorder="1" applyAlignment="1" applyProtection="1">
      <alignment shrinkToFit="1"/>
      <protection locked="0"/>
    </xf>
    <xf numFmtId="164" fontId="31" fillId="2" borderId="105" xfId="0" applyNumberFormat="1" applyFont="1" applyFill="1" applyBorder="1" applyAlignment="1" applyProtection="1">
      <alignment shrinkToFit="1"/>
      <protection locked="0"/>
    </xf>
    <xf numFmtId="164" fontId="31" fillId="4" borderId="106" xfId="0" applyNumberFormat="1" applyFont="1" applyFill="1" applyBorder="1" applyAlignment="1" applyProtection="1">
      <alignment shrinkToFit="1"/>
      <protection locked="0"/>
    </xf>
    <xf numFmtId="164" fontId="31" fillId="4" borderId="108" xfId="0" applyNumberFormat="1" applyFont="1" applyFill="1" applyBorder="1" applyAlignment="1" applyProtection="1">
      <alignment shrinkToFit="1"/>
      <protection locked="0"/>
    </xf>
    <xf numFmtId="164" fontId="31" fillId="4" borderId="41" xfId="0" applyNumberFormat="1" applyFont="1" applyFill="1" applyBorder="1" applyAlignment="1" applyProtection="1">
      <alignment shrinkToFit="1"/>
    </xf>
    <xf numFmtId="0" fontId="29" fillId="4" borderId="0" xfId="0" applyFont="1" applyFill="1" applyBorder="1" applyAlignment="1" applyProtection="1">
      <alignment horizontal="center"/>
    </xf>
    <xf numFmtId="164" fontId="33" fillId="4" borderId="17" xfId="0" applyNumberFormat="1" applyFont="1" applyFill="1" applyBorder="1" applyAlignment="1" applyProtection="1">
      <alignment shrinkToFit="1"/>
      <protection locked="0"/>
    </xf>
    <xf numFmtId="164" fontId="31" fillId="4" borderId="59" xfId="0" applyNumberFormat="1" applyFont="1" applyFill="1" applyBorder="1" applyAlignment="1" applyProtection="1">
      <alignment shrinkToFit="1"/>
      <protection locked="0"/>
    </xf>
    <xf numFmtId="164" fontId="31" fillId="2" borderId="59" xfId="0" applyNumberFormat="1" applyFont="1" applyFill="1" applyBorder="1" applyAlignment="1" applyProtection="1">
      <alignment shrinkToFit="1"/>
      <protection locked="0"/>
    </xf>
    <xf numFmtId="164" fontId="31" fillId="4" borderId="109" xfId="0" applyNumberFormat="1" applyFont="1" applyFill="1" applyBorder="1" applyAlignment="1" applyProtection="1">
      <alignment shrinkToFit="1"/>
      <protection locked="0"/>
    </xf>
    <xf numFmtId="164" fontId="31" fillId="4" borderId="19" xfId="0" applyNumberFormat="1" applyFont="1" applyFill="1" applyBorder="1" applyAlignment="1" applyProtection="1">
      <alignment shrinkToFit="1"/>
      <protection locked="0"/>
    </xf>
    <xf numFmtId="164" fontId="31" fillId="4" borderId="57" xfId="0" applyNumberFormat="1" applyFont="1" applyFill="1" applyBorder="1" applyAlignment="1" applyProtection="1">
      <alignment shrinkToFit="1"/>
    </xf>
    <xf numFmtId="0" fontId="19" fillId="4" borderId="46" xfId="0" applyFont="1" applyFill="1" applyBorder="1" applyProtection="1"/>
    <xf numFmtId="0" fontId="19" fillId="4" borderId="9" xfId="0" applyFont="1" applyFill="1" applyBorder="1" applyAlignment="1" applyProtection="1">
      <alignment horizontal="center"/>
    </xf>
    <xf numFmtId="0" fontId="34" fillId="4" borderId="49" xfId="0" applyFont="1" applyFill="1" applyBorder="1" applyProtection="1"/>
    <xf numFmtId="0" fontId="29" fillId="4" borderId="18" xfId="0" applyFont="1" applyFill="1" applyBorder="1" applyProtection="1"/>
    <xf numFmtId="164" fontId="33" fillId="4" borderId="110" xfId="0" applyNumberFormat="1" applyFont="1" applyFill="1" applyBorder="1" applyAlignment="1" applyProtection="1">
      <alignment shrinkToFit="1"/>
    </xf>
    <xf numFmtId="164" fontId="33" fillId="4" borderId="17" xfId="0" applyNumberFormat="1" applyFont="1" applyFill="1" applyBorder="1" applyAlignment="1" applyProtection="1">
      <alignment shrinkToFit="1"/>
    </xf>
    <xf numFmtId="164" fontId="31" fillId="4" borderId="17" xfId="0" applyNumberFormat="1" applyFont="1" applyFill="1" applyBorder="1" applyAlignment="1" applyProtection="1">
      <alignment shrinkToFit="1"/>
    </xf>
    <xf numFmtId="164" fontId="31" fillId="4" borderId="111" xfId="0" applyNumberFormat="1" applyFont="1" applyFill="1" applyBorder="1" applyAlignment="1" applyProtection="1">
      <alignment shrinkToFit="1"/>
    </xf>
    <xf numFmtId="164" fontId="31" fillId="4" borderId="10" xfId="0" applyNumberFormat="1" applyFont="1" applyFill="1" applyBorder="1" applyAlignment="1" applyProtection="1">
      <alignment shrinkToFit="1"/>
    </xf>
    <xf numFmtId="164" fontId="35" fillId="4" borderId="57" xfId="0" applyNumberFormat="1" applyFont="1" applyFill="1" applyBorder="1" applyAlignment="1" applyProtection="1">
      <alignment shrinkToFit="1"/>
    </xf>
    <xf numFmtId="0" fontId="19" fillId="4" borderId="60" xfId="0" applyFont="1" applyFill="1" applyBorder="1" applyProtection="1"/>
    <xf numFmtId="0" fontId="34" fillId="4" borderId="60" xfId="0" applyFont="1" applyFill="1" applyBorder="1" applyProtection="1"/>
    <xf numFmtId="0" fontId="29" fillId="4" borderId="62" xfId="0" applyFont="1" applyFill="1" applyBorder="1" applyProtection="1"/>
    <xf numFmtId="164" fontId="33" fillId="4" borderId="112" xfId="0" applyNumberFormat="1" applyFont="1" applyFill="1" applyBorder="1" applyAlignment="1" applyProtection="1">
      <alignment shrinkToFit="1"/>
      <protection locked="0"/>
    </xf>
    <xf numFmtId="164" fontId="31" fillId="4" borderId="113" xfId="0" applyNumberFormat="1" applyFont="1" applyFill="1" applyBorder="1" applyAlignment="1" applyProtection="1">
      <alignment shrinkToFit="1"/>
    </xf>
    <xf numFmtId="0" fontId="29" fillId="4" borderId="60" xfId="0" applyFont="1" applyFill="1" applyBorder="1" applyProtection="1"/>
    <xf numFmtId="0" fontId="17" fillId="4" borderId="100" xfId="0" applyFont="1" applyFill="1" applyBorder="1" applyProtection="1"/>
    <xf numFmtId="0" fontId="17" fillId="4" borderId="105" xfId="0" applyFont="1" applyFill="1" applyBorder="1" applyProtection="1"/>
    <xf numFmtId="164" fontId="33" fillId="4" borderId="30" xfId="0" applyNumberFormat="1" applyFont="1" applyFill="1" applyBorder="1" applyAlignment="1" applyProtection="1">
      <alignment shrinkToFit="1"/>
    </xf>
    <xf numFmtId="164" fontId="31" fillId="4" borderId="18" xfId="0" applyNumberFormat="1" applyFont="1" applyFill="1" applyBorder="1" applyAlignment="1" applyProtection="1">
      <alignment shrinkToFit="1"/>
    </xf>
    <xf numFmtId="164" fontId="36" fillId="2" borderId="18" xfId="0" applyNumberFormat="1" applyFont="1" applyFill="1" applyBorder="1" applyAlignment="1" applyProtection="1">
      <alignment shrinkToFit="1"/>
    </xf>
    <xf numFmtId="164" fontId="31" fillId="4" borderId="110" xfId="0" applyNumberFormat="1" applyFont="1" applyFill="1" applyBorder="1" applyAlignment="1" applyProtection="1">
      <alignment shrinkToFit="1"/>
    </xf>
    <xf numFmtId="164" fontId="31" fillId="4" borderId="75" xfId="0" applyNumberFormat="1" applyFont="1" applyFill="1" applyBorder="1" applyAlignment="1" applyProtection="1">
      <alignment shrinkToFit="1"/>
    </xf>
    <xf numFmtId="0" fontId="29" fillId="4" borderId="105" xfId="0" applyFont="1" applyFill="1" applyBorder="1" applyProtection="1"/>
    <xf numFmtId="0" fontId="31" fillId="4" borderId="46" xfId="0" applyFont="1" applyFill="1" applyBorder="1" applyProtection="1"/>
    <xf numFmtId="0" fontId="29" fillId="4" borderId="59" xfId="0" applyFont="1" applyFill="1" applyBorder="1" applyProtection="1"/>
    <xf numFmtId="164" fontId="33" fillId="4" borderId="109" xfId="0" applyNumberFormat="1" applyFont="1" applyFill="1" applyBorder="1" applyAlignment="1" applyProtection="1">
      <alignment shrinkToFit="1"/>
      <protection locked="0"/>
    </xf>
    <xf numFmtId="0" fontId="34" fillId="4" borderId="46" xfId="0" applyFont="1" applyFill="1" applyBorder="1" applyProtection="1"/>
    <xf numFmtId="164" fontId="33" fillId="4" borderId="109" xfId="0" applyNumberFormat="1" applyFont="1" applyFill="1" applyBorder="1" applyAlignment="1" applyProtection="1">
      <alignment shrinkToFit="1"/>
    </xf>
    <xf numFmtId="164" fontId="31" fillId="4" borderId="59" xfId="0" applyNumberFormat="1" applyFont="1" applyFill="1" applyBorder="1" applyAlignment="1" applyProtection="1">
      <alignment shrinkToFit="1"/>
    </xf>
    <xf numFmtId="164" fontId="31" fillId="4" borderId="109" xfId="0" applyNumberFormat="1" applyFont="1" applyFill="1" applyBorder="1" applyAlignment="1" applyProtection="1">
      <alignment shrinkToFit="1"/>
    </xf>
    <xf numFmtId="164" fontId="31" fillId="4" borderId="19" xfId="0" applyNumberFormat="1" applyFont="1" applyFill="1" applyBorder="1" applyAlignment="1" applyProtection="1">
      <alignment shrinkToFit="1"/>
    </xf>
    <xf numFmtId="0" fontId="31" fillId="4" borderId="107" xfId="0" applyFont="1" applyFill="1" applyBorder="1" applyProtection="1"/>
    <xf numFmtId="0" fontId="32" fillId="4" borderId="59" xfId="0" applyFont="1" applyFill="1" applyBorder="1" applyProtection="1"/>
    <xf numFmtId="0" fontId="19" fillId="4" borderId="115" xfId="0" applyFont="1" applyFill="1" applyBorder="1" applyProtection="1"/>
    <xf numFmtId="0" fontId="29" fillId="4" borderId="116" xfId="0" applyFont="1" applyFill="1" applyBorder="1" applyAlignment="1" applyProtection="1">
      <alignment horizontal="center"/>
    </xf>
    <xf numFmtId="0" fontId="34" fillId="4" borderId="117" xfId="0" applyFont="1" applyFill="1" applyBorder="1" applyProtection="1"/>
    <xf numFmtId="0" fontId="29" fillId="4" borderId="118" xfId="0" applyFont="1" applyFill="1" applyBorder="1" applyProtection="1"/>
    <xf numFmtId="164" fontId="33" fillId="4" borderId="119" xfId="0" applyNumberFormat="1" applyFont="1" applyFill="1" applyBorder="1" applyAlignment="1" applyProtection="1">
      <alignment shrinkToFit="1"/>
      <protection locked="0"/>
    </xf>
    <xf numFmtId="164" fontId="33" fillId="4" borderId="120" xfId="0" applyNumberFormat="1" applyFont="1" applyFill="1" applyBorder="1" applyAlignment="1" applyProtection="1">
      <alignment shrinkToFit="1"/>
      <protection locked="0"/>
    </xf>
    <xf numFmtId="164" fontId="31" fillId="4" borderId="118" xfId="0" applyNumberFormat="1" applyFont="1" applyFill="1" applyBorder="1" applyAlignment="1" applyProtection="1">
      <alignment shrinkToFit="1"/>
      <protection locked="0"/>
    </xf>
    <xf numFmtId="164" fontId="31" fillId="2" borderId="118" xfId="0" applyNumberFormat="1" applyFont="1" applyFill="1" applyBorder="1" applyAlignment="1" applyProtection="1">
      <alignment shrinkToFit="1"/>
      <protection locked="0"/>
    </xf>
    <xf numFmtId="164" fontId="31" fillId="4" borderId="119" xfId="0" applyNumberFormat="1" applyFont="1" applyFill="1" applyBorder="1" applyAlignment="1" applyProtection="1">
      <alignment shrinkToFit="1"/>
      <protection locked="0"/>
    </xf>
    <xf numFmtId="164" fontId="31" fillId="4" borderId="121" xfId="0" applyNumberFormat="1" applyFont="1" applyFill="1" applyBorder="1" applyAlignment="1" applyProtection="1">
      <alignment shrinkToFit="1"/>
      <protection locked="0"/>
    </xf>
    <xf numFmtId="0" fontId="19" fillId="4" borderId="21" xfId="0" applyFont="1" applyFill="1" applyBorder="1" applyAlignment="1" applyProtection="1">
      <alignment horizontal="right"/>
    </xf>
    <xf numFmtId="0" fontId="19" fillId="4" borderId="22" xfId="0" applyFont="1" applyFill="1" applyBorder="1" applyAlignment="1" applyProtection="1">
      <alignment horizontal="center"/>
    </xf>
    <xf numFmtId="0" fontId="34" fillId="4" borderId="54" xfId="0" applyFont="1" applyFill="1" applyBorder="1" applyProtection="1"/>
    <xf numFmtId="0" fontId="29" fillId="4" borderId="52" xfId="0" applyFont="1" applyFill="1" applyBorder="1" applyProtection="1"/>
    <xf numFmtId="164" fontId="33" fillId="4" borderId="123" xfId="0" applyNumberFormat="1" applyFont="1" applyFill="1" applyBorder="1" applyAlignment="1" applyProtection="1">
      <alignment shrinkToFit="1"/>
    </xf>
    <xf numFmtId="164" fontId="33" fillId="4" borderId="124" xfId="0" applyNumberFormat="1" applyFont="1" applyFill="1" applyBorder="1" applyAlignment="1" applyProtection="1">
      <alignment shrinkToFit="1"/>
    </xf>
    <xf numFmtId="164" fontId="33" fillId="4" borderId="125" xfId="0" applyNumberFormat="1" applyFont="1" applyFill="1" applyBorder="1" applyAlignment="1" applyProtection="1">
      <alignment shrinkToFit="1"/>
    </xf>
    <xf numFmtId="164" fontId="33" fillId="4" borderId="126" xfId="0" applyNumberFormat="1" applyFont="1" applyFill="1" applyBorder="1" applyAlignment="1" applyProtection="1">
      <alignment shrinkToFit="1"/>
    </xf>
    <xf numFmtId="164" fontId="33" fillId="4" borderId="32" xfId="0" applyNumberFormat="1" applyFont="1" applyFill="1" applyBorder="1" applyAlignment="1" applyProtection="1">
      <alignment shrinkToFit="1"/>
    </xf>
    <xf numFmtId="0" fontId="19" fillId="4" borderId="50" xfId="0" applyFont="1" applyFill="1" applyBorder="1" applyProtection="1"/>
    <xf numFmtId="0" fontId="19" fillId="4" borderId="1" xfId="0" applyFont="1" applyFill="1" applyBorder="1" applyAlignment="1" applyProtection="1">
      <alignment horizontal="center"/>
    </xf>
    <xf numFmtId="0" fontId="34" fillId="4" borderId="50" xfId="0" applyFont="1" applyFill="1" applyBorder="1" applyProtection="1"/>
    <xf numFmtId="0" fontId="29" fillId="4" borderId="51" xfId="0" applyFont="1" applyFill="1" applyBorder="1" applyProtection="1"/>
    <xf numFmtId="164" fontId="33" fillId="4" borderId="127" xfId="0" applyNumberFormat="1" applyFont="1" applyFill="1" applyBorder="1" applyAlignment="1" applyProtection="1">
      <alignment shrinkToFit="1"/>
      <protection locked="0"/>
    </xf>
    <xf numFmtId="164" fontId="33" fillId="4" borderId="27" xfId="0" applyNumberFormat="1" applyFont="1" applyFill="1" applyBorder="1" applyAlignment="1" applyProtection="1">
      <alignment shrinkToFit="1"/>
      <protection locked="0"/>
    </xf>
    <xf numFmtId="164" fontId="31" fillId="4" borderId="51" xfId="0" applyNumberFormat="1" applyFont="1" applyFill="1" applyBorder="1" applyAlignment="1" applyProtection="1">
      <alignment shrinkToFit="1"/>
      <protection locked="0"/>
    </xf>
    <xf numFmtId="164" fontId="31" fillId="2" borderId="51" xfId="0" applyNumberFormat="1" applyFont="1" applyFill="1" applyBorder="1" applyAlignment="1" applyProtection="1">
      <alignment shrinkToFit="1"/>
      <protection locked="0"/>
    </xf>
    <xf numFmtId="164" fontId="31" fillId="4" borderId="127" xfId="0" applyNumberFormat="1" applyFont="1" applyFill="1" applyBorder="1" applyAlignment="1" applyProtection="1">
      <alignment shrinkToFit="1"/>
      <protection locked="0"/>
    </xf>
    <xf numFmtId="164" fontId="31" fillId="4" borderId="2" xfId="0" applyNumberFormat="1" applyFont="1" applyFill="1" applyBorder="1" applyAlignment="1" applyProtection="1">
      <alignment shrinkToFit="1"/>
      <protection locked="0"/>
    </xf>
    <xf numFmtId="164" fontId="31" fillId="4" borderId="44" xfId="0" applyNumberFormat="1" applyFont="1" applyFill="1" applyBorder="1" applyAlignment="1" applyProtection="1">
      <alignment shrinkToFit="1"/>
    </xf>
    <xf numFmtId="0" fontId="19" fillId="4" borderId="56" xfId="0" applyFont="1" applyFill="1" applyBorder="1" applyProtection="1"/>
    <xf numFmtId="0" fontId="19" fillId="4" borderId="0" xfId="0" applyFont="1" applyFill="1" applyAlignment="1" applyProtection="1">
      <alignment horizontal="center"/>
    </xf>
    <xf numFmtId="0" fontId="29" fillId="4" borderId="31" xfId="0" applyFont="1" applyFill="1" applyBorder="1" applyProtection="1"/>
    <xf numFmtId="164" fontId="33" fillId="4" borderId="36" xfId="0" applyNumberFormat="1" applyFont="1" applyFill="1" applyBorder="1" applyAlignment="1" applyProtection="1">
      <alignment shrinkToFit="1"/>
    </xf>
    <xf numFmtId="164" fontId="31" fillId="4" borderId="29" xfId="0" applyNumberFormat="1" applyFont="1" applyFill="1" applyBorder="1" applyAlignment="1" applyProtection="1">
      <alignment shrinkToFit="1"/>
    </xf>
    <xf numFmtId="164" fontId="33" fillId="2" borderId="29" xfId="0" applyNumberFormat="1" applyFont="1" applyFill="1" applyBorder="1" applyAlignment="1" applyProtection="1">
      <alignment shrinkToFit="1"/>
    </xf>
    <xf numFmtId="164" fontId="31" fillId="4" borderId="128" xfId="0" applyNumberFormat="1" applyFont="1" applyFill="1" applyBorder="1" applyAlignment="1" applyProtection="1">
      <alignment shrinkToFit="1"/>
    </xf>
    <xf numFmtId="164" fontId="31" fillId="4" borderId="129" xfId="0" applyNumberFormat="1" applyFont="1" applyFill="1" applyBorder="1" applyAlignment="1" applyProtection="1">
      <alignment shrinkToFit="1"/>
    </xf>
    <xf numFmtId="0" fontId="30" fillId="4" borderId="54" xfId="0" applyFont="1" applyFill="1" applyBorder="1" applyProtection="1"/>
    <xf numFmtId="0" fontId="19" fillId="4" borderId="52" xfId="0" applyFont="1" applyFill="1" applyBorder="1" applyProtection="1"/>
    <xf numFmtId="164" fontId="36" fillId="4" borderId="123" xfId="0" applyNumberFormat="1" applyFont="1" applyFill="1" applyBorder="1" applyAlignment="1" applyProtection="1">
      <alignment shrinkToFit="1"/>
    </xf>
    <xf numFmtId="164" fontId="36" fillId="4" borderId="22" xfId="0" applyNumberFormat="1" applyFont="1" applyFill="1" applyBorder="1" applyAlignment="1" applyProtection="1">
      <alignment shrinkToFit="1"/>
    </xf>
    <xf numFmtId="164" fontId="36" fillId="4" borderId="16" xfId="0" applyNumberFormat="1" applyFont="1" applyFill="1" applyBorder="1" applyAlignment="1" applyProtection="1">
      <alignment shrinkToFit="1"/>
    </xf>
    <xf numFmtId="164" fontId="36" fillId="5" borderId="16" xfId="0" applyNumberFormat="1" applyFont="1" applyFill="1" applyBorder="1" applyAlignment="1" applyProtection="1">
      <alignment shrinkToFit="1"/>
    </xf>
    <xf numFmtId="164" fontId="36" fillId="4" borderId="38" xfId="0" applyNumberFormat="1" applyFont="1" applyFill="1" applyBorder="1" applyAlignment="1" applyProtection="1">
      <alignment shrinkToFit="1"/>
    </xf>
    <xf numFmtId="164" fontId="36" fillId="4" borderId="35" xfId="0" applyNumberFormat="1" applyFont="1" applyFill="1" applyBorder="1" applyAlignment="1" applyProtection="1">
      <alignment shrinkToFit="1"/>
    </xf>
    <xf numFmtId="165" fontId="25" fillId="4" borderId="0" xfId="18" applyFont="1" applyFill="1" applyAlignment="1" applyProtection="1">
      <alignment horizontal="center"/>
    </xf>
    <xf numFmtId="165" fontId="25" fillId="4" borderId="9" xfId="18" applyFont="1" applyFill="1" applyBorder="1" applyProtection="1"/>
    <xf numFmtId="164" fontId="37" fillId="4" borderId="9" xfId="18" applyNumberFormat="1" applyFont="1" applyFill="1" applyBorder="1" applyAlignment="1" applyProtection="1">
      <alignment shrinkToFit="1"/>
      <protection locked="0"/>
    </xf>
    <xf numFmtId="164" fontId="37" fillId="4" borderId="0" xfId="18" applyNumberFormat="1" applyFont="1" applyFill="1" applyAlignment="1" applyProtection="1">
      <alignment shrinkToFit="1"/>
      <protection locked="0"/>
    </xf>
    <xf numFmtId="164" fontId="37" fillId="2" borderId="0" xfId="18" applyNumberFormat="1" applyFont="1" applyFill="1" applyAlignment="1" applyProtection="1">
      <alignment shrinkToFit="1"/>
      <protection locked="0"/>
    </xf>
    <xf numFmtId="164" fontId="37" fillId="4" borderId="9" xfId="18" applyNumberFormat="1" applyFont="1" applyFill="1" applyBorder="1" applyAlignment="1" applyProtection="1">
      <alignment shrinkToFit="1"/>
    </xf>
    <xf numFmtId="164" fontId="33" fillId="4" borderId="111" xfId="0" applyNumberFormat="1" applyFont="1" applyFill="1" applyBorder="1" applyAlignment="1" applyProtection="1">
      <alignment shrinkToFit="1"/>
      <protection locked="0"/>
    </xf>
    <xf numFmtId="164" fontId="31" fillId="4" borderId="45" xfId="0" applyNumberFormat="1" applyFont="1" applyFill="1" applyBorder="1" applyAlignment="1" applyProtection="1">
      <alignment shrinkToFit="1"/>
      <protection locked="0"/>
    </xf>
    <xf numFmtId="164" fontId="35" fillId="4" borderId="44" xfId="0" applyNumberFormat="1" applyFont="1" applyFill="1" applyBorder="1" applyAlignment="1" applyProtection="1">
      <alignment shrinkToFit="1"/>
    </xf>
    <xf numFmtId="0" fontId="19" fillId="4" borderId="49" xfId="0" applyFont="1" applyFill="1" applyBorder="1" applyProtection="1"/>
    <xf numFmtId="0" fontId="29" fillId="4" borderId="11" xfId="0" applyFont="1" applyFill="1" applyBorder="1" applyAlignment="1" applyProtection="1">
      <alignment horizontal="center"/>
    </xf>
    <xf numFmtId="164" fontId="31" fillId="4" borderId="18" xfId="0" applyNumberFormat="1" applyFont="1" applyFill="1" applyBorder="1" applyAlignment="1" applyProtection="1">
      <alignment shrinkToFit="1"/>
      <protection locked="0"/>
    </xf>
    <xf numFmtId="164" fontId="31" fillId="2" borderId="18" xfId="0" applyNumberFormat="1" applyFont="1" applyFill="1" applyBorder="1" applyAlignment="1" applyProtection="1">
      <alignment shrinkToFit="1"/>
      <protection locked="0"/>
    </xf>
    <xf numFmtId="164" fontId="31" fillId="4" borderId="110" xfId="0" applyNumberFormat="1" applyFont="1" applyFill="1" applyBorder="1" applyAlignment="1" applyProtection="1">
      <alignment shrinkToFit="1"/>
      <protection locked="0"/>
    </xf>
    <xf numFmtId="0" fontId="19" fillId="4" borderId="100" xfId="0" applyFont="1" applyFill="1" applyBorder="1" applyProtection="1"/>
    <xf numFmtId="164" fontId="36" fillId="4" borderId="130" xfId="0" applyNumberFormat="1" applyFont="1" applyFill="1" applyBorder="1" applyAlignment="1" applyProtection="1">
      <alignment shrinkToFit="1"/>
      <protection locked="0"/>
    </xf>
    <xf numFmtId="164" fontId="36" fillId="4" borderId="105" xfId="0" applyNumberFormat="1" applyFont="1" applyFill="1" applyBorder="1" applyAlignment="1" applyProtection="1">
      <alignment shrinkToFit="1"/>
      <protection locked="0"/>
    </xf>
    <xf numFmtId="164" fontId="36" fillId="2" borderId="105" xfId="0" applyNumberFormat="1" applyFont="1" applyFill="1" applyBorder="1" applyAlignment="1" applyProtection="1">
      <alignment shrinkToFit="1"/>
      <protection locked="0"/>
    </xf>
    <xf numFmtId="164" fontId="36" fillId="4" borderId="106" xfId="0" applyNumberFormat="1" applyFont="1" applyFill="1" applyBorder="1" applyAlignment="1" applyProtection="1">
      <alignment shrinkToFit="1"/>
      <protection locked="0"/>
    </xf>
    <xf numFmtId="164" fontId="36" fillId="4" borderId="45" xfId="0" applyNumberFormat="1" applyFont="1" applyFill="1" applyBorder="1" applyAlignment="1" applyProtection="1">
      <alignment shrinkToFit="1"/>
      <protection locked="0"/>
    </xf>
    <xf numFmtId="164" fontId="36" fillId="4" borderId="41" xfId="0" applyNumberFormat="1" applyFont="1" applyFill="1" applyBorder="1" applyAlignment="1" applyProtection="1">
      <alignment shrinkToFit="1"/>
    </xf>
    <xf numFmtId="0" fontId="19" fillId="4" borderId="105" xfId="0" applyFont="1" applyFill="1" applyBorder="1" applyProtection="1"/>
    <xf numFmtId="164" fontId="36" fillId="4" borderId="43" xfId="0" applyNumberFormat="1" applyFont="1" applyFill="1" applyBorder="1" applyAlignment="1" applyProtection="1">
      <alignment shrinkToFit="1"/>
      <protection locked="0"/>
    </xf>
    <xf numFmtId="0" fontId="19" fillId="4" borderId="59" xfId="0" applyFont="1" applyFill="1" applyBorder="1" applyProtection="1"/>
    <xf numFmtId="164" fontId="36" fillId="4" borderId="111" xfId="0" applyNumberFormat="1" applyFont="1" applyFill="1" applyBorder="1" applyAlignment="1" applyProtection="1">
      <alignment shrinkToFit="1"/>
      <protection locked="0"/>
    </xf>
    <xf numFmtId="164" fontId="36" fillId="4" borderId="59" xfId="0" applyNumberFormat="1" applyFont="1" applyFill="1" applyBorder="1" applyAlignment="1" applyProtection="1">
      <alignment shrinkToFit="1"/>
      <protection locked="0"/>
    </xf>
    <xf numFmtId="164" fontId="36" fillId="2" borderId="59" xfId="0" applyNumberFormat="1" applyFont="1" applyFill="1" applyBorder="1" applyAlignment="1" applyProtection="1">
      <alignment shrinkToFit="1"/>
      <protection locked="0"/>
    </xf>
    <xf numFmtId="164" fontId="36" fillId="4" borderId="109" xfId="0" applyNumberFormat="1" applyFont="1" applyFill="1" applyBorder="1" applyAlignment="1" applyProtection="1">
      <alignment shrinkToFit="1"/>
      <protection locked="0"/>
    </xf>
    <xf numFmtId="164" fontId="36" fillId="4" borderId="10" xfId="0" applyNumberFormat="1" applyFont="1" applyFill="1" applyBorder="1" applyAlignment="1" applyProtection="1">
      <alignment shrinkToFit="1"/>
      <protection locked="0"/>
    </xf>
    <xf numFmtId="164" fontId="36" fillId="4" borderId="57" xfId="0" applyNumberFormat="1" applyFont="1" applyFill="1" applyBorder="1" applyAlignment="1" applyProtection="1">
      <alignment shrinkToFit="1"/>
    </xf>
    <xf numFmtId="0" fontId="19" fillId="4" borderId="18" xfId="0" applyFont="1" applyFill="1" applyBorder="1" applyProtection="1"/>
    <xf numFmtId="164" fontId="36" fillId="4" borderId="111" xfId="0" applyNumberFormat="1" applyFont="1" applyFill="1" applyBorder="1" applyAlignment="1" applyProtection="1">
      <alignment shrinkToFit="1"/>
    </xf>
    <xf numFmtId="164" fontId="36" fillId="4" borderId="59" xfId="0" applyNumberFormat="1" applyFont="1" applyFill="1" applyBorder="1" applyAlignment="1" applyProtection="1">
      <alignment shrinkToFit="1"/>
    </xf>
    <xf numFmtId="164" fontId="36" fillId="4" borderId="109" xfId="0" applyNumberFormat="1" applyFont="1" applyFill="1" applyBorder="1" applyAlignment="1" applyProtection="1">
      <alignment shrinkToFit="1"/>
    </xf>
    <xf numFmtId="164" fontId="36" fillId="4" borderId="12" xfId="0" applyNumberFormat="1" applyFont="1" applyFill="1" applyBorder="1" applyAlignment="1" applyProtection="1">
      <alignment shrinkToFit="1"/>
    </xf>
    <xf numFmtId="0" fontId="28" fillId="4" borderId="56" xfId="0" applyFont="1" applyFill="1" applyBorder="1" applyProtection="1"/>
    <xf numFmtId="0" fontId="28" fillId="4" borderId="0" xfId="0" applyFont="1" applyFill="1" applyBorder="1" applyAlignment="1" applyProtection="1">
      <alignment horizontal="center"/>
    </xf>
    <xf numFmtId="0" fontId="15" fillId="4" borderId="9" xfId="0" applyFont="1" applyFill="1" applyBorder="1" applyAlignment="1" applyProtection="1">
      <alignment horizontal="center"/>
    </xf>
    <xf numFmtId="164" fontId="33" fillId="4" borderId="131" xfId="0" applyNumberFormat="1" applyFont="1" applyFill="1" applyBorder="1" applyAlignment="1" applyProtection="1">
      <alignment shrinkToFit="1"/>
    </xf>
    <xf numFmtId="164" fontId="31" fillId="4" borderId="12" xfId="0" applyNumberFormat="1" applyFont="1" applyFill="1" applyBorder="1" applyAlignment="1" applyProtection="1">
      <alignment shrinkToFit="1"/>
    </xf>
    <xf numFmtId="164" fontId="35" fillId="4" borderId="114" xfId="0" applyNumberFormat="1" applyFont="1" applyFill="1" applyBorder="1" applyAlignment="1" applyProtection="1">
      <alignment shrinkToFit="1"/>
    </xf>
    <xf numFmtId="0" fontId="29" fillId="4" borderId="61" xfId="0" applyFont="1" applyFill="1" applyBorder="1" applyProtection="1"/>
    <xf numFmtId="164" fontId="33" fillId="4" borderId="130" xfId="0" applyNumberFormat="1" applyFont="1" applyFill="1" applyBorder="1" applyAlignment="1" applyProtection="1">
      <alignment shrinkToFit="1"/>
      <protection locked="0"/>
    </xf>
    <xf numFmtId="164" fontId="31" fillId="4" borderId="43" xfId="0" applyNumberFormat="1" applyFont="1" applyFill="1" applyBorder="1" applyAlignment="1" applyProtection="1">
      <alignment shrinkToFit="1"/>
      <protection locked="0"/>
    </xf>
    <xf numFmtId="164" fontId="35" fillId="4" borderId="41" xfId="0" applyNumberFormat="1" applyFont="1" applyFill="1" applyBorder="1" applyAlignment="1" applyProtection="1">
      <alignment shrinkToFit="1"/>
    </xf>
    <xf numFmtId="164" fontId="31" fillId="4" borderId="10" xfId="0" applyNumberFormat="1" applyFont="1" applyFill="1" applyBorder="1" applyAlignment="1" applyProtection="1">
      <alignment shrinkToFit="1"/>
      <protection locked="0"/>
    </xf>
    <xf numFmtId="0" fontId="33" fillId="4" borderId="65" xfId="0" applyFont="1" applyFill="1" applyBorder="1" applyProtection="1"/>
    <xf numFmtId="0" fontId="19" fillId="4" borderId="31" xfId="0" applyFont="1" applyFill="1" applyBorder="1" applyProtection="1"/>
    <xf numFmtId="0" fontId="19" fillId="4" borderId="62" xfId="0" applyFont="1" applyFill="1" applyBorder="1" applyProtection="1"/>
    <xf numFmtId="164" fontId="36" fillId="4" borderId="29" xfId="0" applyNumberFormat="1" applyFont="1" applyFill="1" applyBorder="1" applyAlignment="1" applyProtection="1">
      <alignment shrinkToFit="1"/>
      <protection locked="0"/>
    </xf>
    <xf numFmtId="164" fontId="36" fillId="2" borderId="128" xfId="0" applyNumberFormat="1" applyFont="1" applyFill="1" applyBorder="1" applyAlignment="1" applyProtection="1">
      <alignment shrinkToFit="1"/>
      <protection locked="0"/>
    </xf>
    <xf numFmtId="164" fontId="36" fillId="4" borderId="128" xfId="0" applyNumberFormat="1" applyFont="1" applyFill="1" applyBorder="1" applyAlignment="1" applyProtection="1">
      <alignment shrinkToFit="1"/>
      <protection locked="0"/>
    </xf>
    <xf numFmtId="164" fontId="36" fillId="4" borderId="132" xfId="0" applyNumberFormat="1" applyFont="1" applyFill="1" applyBorder="1" applyAlignment="1" applyProtection="1">
      <alignment shrinkToFit="1"/>
      <protection locked="0"/>
    </xf>
    <xf numFmtId="164" fontId="36" fillId="4" borderId="12" xfId="0" applyNumberFormat="1" applyFont="1" applyFill="1" applyBorder="1" applyAlignment="1" applyProtection="1">
      <alignment shrinkToFit="1"/>
      <protection locked="0"/>
    </xf>
    <xf numFmtId="165" fontId="38" fillId="4" borderId="0" xfId="18" applyFont="1" applyFill="1" applyAlignment="1" applyProtection="1">
      <alignment horizontal="center" wrapText="1"/>
    </xf>
    <xf numFmtId="0" fontId="8" fillId="0" borderId="0" xfId="0" applyFont="1" applyAlignment="1">
      <alignment horizontal="center" vertical="center"/>
    </xf>
    <xf numFmtId="166" fontId="16" fillId="3" borderId="29" xfId="18" applyNumberFormat="1" applyFont="1" applyFill="1" applyBorder="1" applyAlignment="1" applyProtection="1">
      <alignment horizontal="center"/>
    </xf>
    <xf numFmtId="0" fontId="0" fillId="0" borderId="20" xfId="0" applyBorder="1" applyAlignment="1">
      <alignment vertical="center"/>
    </xf>
    <xf numFmtId="165" fontId="29" fillId="4" borderId="60" xfId="19" applyFont="1" applyFill="1" applyBorder="1" applyAlignment="1" applyProtection="1">
      <alignment horizontal="right"/>
    </xf>
    <xf numFmtId="165" fontId="29" fillId="4" borderId="61" xfId="19" applyFont="1" applyFill="1" applyBorder="1" applyProtection="1"/>
    <xf numFmtId="165" fontId="31" fillId="4" borderId="99" xfId="19" applyFont="1" applyFill="1" applyBorder="1" applyProtection="1"/>
    <xf numFmtId="165" fontId="32" fillId="4" borderId="100" xfId="19" applyFont="1" applyFill="1" applyBorder="1" applyProtection="1"/>
    <xf numFmtId="164" fontId="31" fillId="4" borderId="101" xfId="19" applyNumberFormat="1" applyFont="1" applyFill="1" applyBorder="1" applyAlignment="1" applyProtection="1">
      <alignment shrinkToFit="1"/>
      <protection locked="0"/>
    </xf>
    <xf numFmtId="164" fontId="31" fillId="4" borderId="102" xfId="19" applyNumberFormat="1" applyFont="1" applyFill="1" applyBorder="1" applyAlignment="1" applyProtection="1">
      <alignment shrinkToFit="1"/>
      <protection locked="0"/>
    </xf>
    <xf numFmtId="164" fontId="31" fillId="5" borderId="102" xfId="19" applyNumberFormat="1" applyFont="1" applyFill="1" applyBorder="1" applyAlignment="1" applyProtection="1">
      <alignment shrinkToFit="1"/>
      <protection locked="0"/>
    </xf>
    <xf numFmtId="164" fontId="31" fillId="4" borderId="133" xfId="19" applyNumberFormat="1" applyFont="1" applyFill="1" applyBorder="1" applyAlignment="1" applyProtection="1">
      <alignment shrinkToFit="1"/>
      <protection locked="0"/>
    </xf>
    <xf numFmtId="164" fontId="31" fillId="4" borderId="45" xfId="19" applyNumberFormat="1" applyFont="1" applyFill="1" applyBorder="1" applyAlignment="1" applyProtection="1">
      <alignment shrinkToFit="1"/>
      <protection locked="0"/>
    </xf>
    <xf numFmtId="164" fontId="35" fillId="4" borderId="104" xfId="19" applyNumberFormat="1" applyFont="1" applyFill="1" applyBorder="1" applyAlignment="1" applyProtection="1">
      <alignment shrinkToFit="1"/>
    </xf>
    <xf numFmtId="164" fontId="25" fillId="4" borderId="0" xfId="18" applyNumberFormat="1" applyFont="1" applyFill="1" applyProtection="1"/>
    <xf numFmtId="165" fontId="29" fillId="4" borderId="56" xfId="19" applyFont="1" applyFill="1" applyBorder="1" applyProtection="1"/>
    <xf numFmtId="165" fontId="29" fillId="4" borderId="0" xfId="19" applyFont="1" applyFill="1" applyProtection="1"/>
    <xf numFmtId="165" fontId="31" fillId="4" borderId="65" xfId="19" applyFont="1" applyFill="1" applyBorder="1" applyProtection="1"/>
    <xf numFmtId="165" fontId="32" fillId="4" borderId="105" xfId="19" applyFont="1" applyFill="1" applyBorder="1" applyProtection="1"/>
    <xf numFmtId="164" fontId="31" fillId="4" borderId="106" xfId="19" applyNumberFormat="1" applyFont="1" applyFill="1" applyBorder="1" applyAlignment="1" applyProtection="1">
      <alignment shrinkToFit="1"/>
      <protection locked="0"/>
    </xf>
    <xf numFmtId="164" fontId="31" fillId="4" borderId="107" xfId="19" applyNumberFormat="1" applyFont="1" applyFill="1" applyBorder="1" applyAlignment="1" applyProtection="1">
      <alignment shrinkToFit="1"/>
      <protection locked="0"/>
    </xf>
    <xf numFmtId="164" fontId="31" fillId="5" borderId="107" xfId="19" applyNumberFormat="1" applyFont="1" applyFill="1" applyBorder="1" applyAlignment="1" applyProtection="1">
      <alignment shrinkToFit="1"/>
      <protection locked="0"/>
    </xf>
    <xf numFmtId="164" fontId="31" fillId="4" borderId="130" xfId="19" applyNumberFormat="1" applyFont="1" applyFill="1" applyBorder="1" applyAlignment="1" applyProtection="1">
      <alignment shrinkToFit="1"/>
      <protection locked="0"/>
    </xf>
    <xf numFmtId="164" fontId="31" fillId="4" borderId="43" xfId="19" applyNumberFormat="1" applyFont="1" applyFill="1" applyBorder="1" applyAlignment="1" applyProtection="1">
      <alignment shrinkToFit="1"/>
      <protection locked="0"/>
    </xf>
    <xf numFmtId="164" fontId="35" fillId="4" borderId="41" xfId="19" applyNumberFormat="1" applyFont="1" applyFill="1" applyBorder="1" applyAlignment="1" applyProtection="1">
      <alignment shrinkToFit="1"/>
    </xf>
    <xf numFmtId="165" fontId="19" fillId="4" borderId="46" xfId="19" applyFont="1" applyFill="1" applyBorder="1" applyProtection="1"/>
    <xf numFmtId="165" fontId="29" fillId="4" borderId="9" xfId="19" applyFont="1" applyFill="1" applyBorder="1" applyAlignment="1" applyProtection="1">
      <alignment horizontal="center"/>
    </xf>
    <xf numFmtId="165" fontId="34" fillId="4" borderId="49" xfId="19" applyFont="1" applyFill="1" applyBorder="1" applyProtection="1"/>
    <xf numFmtId="165" fontId="29" fillId="4" borderId="18" xfId="19" applyFont="1" applyFill="1" applyBorder="1" applyProtection="1"/>
    <xf numFmtId="164" fontId="31" fillId="4" borderId="110" xfId="19" applyNumberFormat="1" applyFont="1" applyFill="1" applyBorder="1" applyAlignment="1" applyProtection="1">
      <alignment shrinkToFit="1"/>
    </xf>
    <xf numFmtId="164" fontId="31" fillId="4" borderId="30" xfId="19" applyNumberFormat="1" applyFont="1" applyFill="1" applyBorder="1" applyAlignment="1" applyProtection="1">
      <alignment shrinkToFit="1"/>
    </xf>
    <xf numFmtId="164" fontId="31" fillId="5" borderId="30" xfId="19" applyNumberFormat="1" applyFont="1" applyFill="1" applyBorder="1" applyAlignment="1" applyProtection="1">
      <alignment shrinkToFit="1"/>
    </xf>
    <xf numFmtId="164" fontId="31" fillId="4" borderId="131" xfId="19" applyNumberFormat="1" applyFont="1" applyFill="1" applyBorder="1" applyAlignment="1" applyProtection="1">
      <alignment shrinkToFit="1"/>
    </xf>
    <xf numFmtId="164" fontId="31" fillId="4" borderId="12" xfId="19" applyNumberFormat="1" applyFont="1" applyFill="1" applyBorder="1" applyAlignment="1" applyProtection="1">
      <alignment shrinkToFit="1"/>
    </xf>
    <xf numFmtId="164" fontId="35" fillId="4" borderId="114" xfId="19" applyNumberFormat="1" applyFont="1" applyFill="1" applyBorder="1" applyAlignment="1" applyProtection="1">
      <alignment shrinkToFit="1"/>
    </xf>
    <xf numFmtId="164" fontId="31" fillId="4" borderId="107" xfId="0" applyNumberFormat="1" applyFont="1" applyFill="1" applyBorder="1" applyAlignment="1" applyProtection="1">
      <alignment shrinkToFit="1"/>
      <protection locked="0"/>
    </xf>
    <xf numFmtId="164" fontId="31" fillId="5" borderId="105" xfId="0" applyNumberFormat="1" applyFont="1" applyFill="1" applyBorder="1" applyAlignment="1" applyProtection="1">
      <alignment shrinkToFit="1"/>
      <protection locked="0"/>
    </xf>
    <xf numFmtId="165" fontId="19" fillId="4" borderId="56" xfId="19" applyFont="1" applyFill="1" applyBorder="1" applyProtection="1"/>
    <xf numFmtId="165" fontId="19" fillId="3" borderId="46" xfId="19" applyFont="1" applyFill="1" applyBorder="1" applyAlignment="1" applyProtection="1">
      <alignment horizontal="right"/>
    </xf>
    <xf numFmtId="0" fontId="19" fillId="3" borderId="9" xfId="0" applyFont="1" applyFill="1" applyBorder="1" applyAlignment="1" applyProtection="1">
      <alignment horizontal="center"/>
    </xf>
    <xf numFmtId="0" fontId="34" fillId="3" borderId="49" xfId="0" applyFont="1" applyFill="1" applyBorder="1" applyAlignment="1" applyProtection="1"/>
    <xf numFmtId="0" fontId="12" fillId="3" borderId="18" xfId="0" applyFont="1" applyFill="1" applyBorder="1" applyAlignment="1" applyProtection="1"/>
    <xf numFmtId="164" fontId="18" fillId="3" borderId="110" xfId="0" applyNumberFormat="1" applyFont="1" applyFill="1" applyBorder="1" applyAlignment="1" applyProtection="1">
      <alignment shrinkToFit="1"/>
    </xf>
    <xf numFmtId="164" fontId="31" fillId="4" borderId="30" xfId="0" applyNumberFormat="1" applyFont="1" applyFill="1" applyBorder="1" applyAlignment="1" applyProtection="1">
      <alignment shrinkToFit="1"/>
    </xf>
    <xf numFmtId="164" fontId="31" fillId="5" borderId="18" xfId="0" applyNumberFormat="1" applyFont="1" applyFill="1" applyBorder="1" applyAlignment="1" applyProtection="1">
      <alignment shrinkToFit="1"/>
    </xf>
    <xf numFmtId="165" fontId="29" fillId="3" borderId="56" xfId="19" applyFont="1" applyFill="1" applyBorder="1" applyAlignment="1" applyProtection="1">
      <alignment horizontal="right"/>
    </xf>
    <xf numFmtId="0" fontId="31" fillId="3" borderId="65" xfId="0" applyFont="1" applyFill="1" applyBorder="1" applyAlignment="1" applyProtection="1"/>
    <xf numFmtId="0" fontId="12" fillId="3" borderId="105" xfId="0" applyFont="1" applyFill="1" applyBorder="1" applyAlignment="1" applyProtection="1"/>
    <xf numFmtId="164" fontId="18" fillId="3" borderId="106" xfId="0" applyNumberFormat="1" applyFont="1" applyFill="1" applyBorder="1" applyAlignment="1" applyProtection="1">
      <alignment shrinkToFit="1"/>
      <protection locked="0"/>
    </xf>
    <xf numFmtId="165" fontId="19" fillId="3" borderId="56" xfId="19" applyFont="1" applyFill="1" applyBorder="1" applyAlignment="1" applyProtection="1">
      <alignment horizontal="right"/>
    </xf>
    <xf numFmtId="0" fontId="31" fillId="3" borderId="46" xfId="0" applyFont="1" applyFill="1" applyBorder="1" applyAlignment="1" applyProtection="1"/>
    <xf numFmtId="0" fontId="12" fillId="3" borderId="59" xfId="0" applyFont="1" applyFill="1" applyBorder="1" applyAlignment="1" applyProtection="1"/>
    <xf numFmtId="164" fontId="18" fillId="3" borderId="109" xfId="0" applyNumberFormat="1" applyFont="1" applyFill="1" applyBorder="1" applyAlignment="1" applyProtection="1">
      <alignment shrinkToFit="1"/>
      <protection locked="0"/>
    </xf>
    <xf numFmtId="164" fontId="31" fillId="4" borderId="17" xfId="0" applyNumberFormat="1" applyFont="1" applyFill="1" applyBorder="1" applyAlignment="1" applyProtection="1">
      <alignment shrinkToFit="1"/>
      <protection locked="0"/>
    </xf>
    <xf numFmtId="164" fontId="31" fillId="5" borderId="59" xfId="0" applyNumberFormat="1" applyFont="1" applyFill="1" applyBorder="1" applyAlignment="1" applyProtection="1">
      <alignment shrinkToFit="1"/>
      <protection locked="0"/>
    </xf>
    <xf numFmtId="0" fontId="34" fillId="3" borderId="46" xfId="0" applyFont="1" applyFill="1" applyBorder="1" applyAlignment="1" applyProtection="1"/>
    <xf numFmtId="164" fontId="18" fillId="3" borderId="109" xfId="0" applyNumberFormat="1" applyFont="1" applyFill="1" applyBorder="1" applyAlignment="1" applyProtection="1">
      <alignment shrinkToFit="1"/>
    </xf>
    <xf numFmtId="164" fontId="31" fillId="5" borderId="59" xfId="0" applyNumberFormat="1" applyFont="1" applyFill="1" applyBorder="1" applyAlignment="1" applyProtection="1">
      <alignment shrinkToFit="1"/>
    </xf>
    <xf numFmtId="165" fontId="12" fillId="3" borderId="9" xfId="19" applyFont="1" applyFill="1" applyBorder="1" applyProtection="1"/>
    <xf numFmtId="165" fontId="34" fillId="3" borderId="46" xfId="19" applyFont="1" applyFill="1" applyBorder="1" applyAlignment="1" applyProtection="1"/>
    <xf numFmtId="165" fontId="12" fillId="3" borderId="59" xfId="19" applyFont="1" applyFill="1" applyBorder="1" applyAlignment="1" applyProtection="1"/>
    <xf numFmtId="164" fontId="18" fillId="3" borderId="109" xfId="19" applyNumberFormat="1" applyFont="1" applyFill="1" applyBorder="1" applyAlignment="1" applyProtection="1">
      <alignment shrinkToFit="1"/>
      <protection locked="0"/>
    </xf>
    <xf numFmtId="164" fontId="31" fillId="4" borderId="17" xfId="19" applyNumberFormat="1" applyFont="1" applyFill="1" applyBorder="1" applyAlignment="1" applyProtection="1">
      <alignment shrinkToFit="1"/>
      <protection locked="0"/>
    </xf>
    <xf numFmtId="164" fontId="31" fillId="3" borderId="59" xfId="19" applyNumberFormat="1" applyFont="1" applyFill="1" applyBorder="1" applyAlignment="1" applyProtection="1">
      <alignment shrinkToFit="1"/>
      <protection locked="0"/>
    </xf>
    <xf numFmtId="164" fontId="31" fillId="5" borderId="59" xfId="19" applyNumberFormat="1" applyFont="1" applyFill="1" applyBorder="1" applyAlignment="1" applyProtection="1">
      <alignment shrinkToFit="1"/>
      <protection locked="0"/>
    </xf>
    <xf numFmtId="164" fontId="31" fillId="3" borderId="109" xfId="19" applyNumberFormat="1" applyFont="1" applyFill="1" applyBorder="1" applyAlignment="1" applyProtection="1">
      <alignment shrinkToFit="1"/>
      <protection locked="0"/>
    </xf>
    <xf numFmtId="164" fontId="31" fillId="3" borderId="19" xfId="19" applyNumberFormat="1" applyFont="1" applyFill="1" applyBorder="1" applyAlignment="1" applyProtection="1">
      <alignment shrinkToFit="1"/>
      <protection locked="0"/>
    </xf>
    <xf numFmtId="164" fontId="35" fillId="4" borderId="57" xfId="19" applyNumberFormat="1" applyFont="1" applyFill="1" applyBorder="1" applyAlignment="1" applyProtection="1">
      <alignment shrinkToFit="1"/>
    </xf>
    <xf numFmtId="165" fontId="19" fillId="3" borderId="46" xfId="19" applyFont="1" applyFill="1" applyBorder="1" applyAlignment="1" applyProtection="1"/>
    <xf numFmtId="165" fontId="29" fillId="3" borderId="56" xfId="19" applyFont="1" applyFill="1" applyBorder="1" applyAlignment="1" applyProtection="1"/>
    <xf numFmtId="165" fontId="12" fillId="3" borderId="0" xfId="19" applyFont="1" applyFill="1" applyBorder="1" applyAlignment="1" applyProtection="1">
      <alignment horizontal="center"/>
    </xf>
    <xf numFmtId="165" fontId="12" fillId="3" borderId="105" xfId="19" applyFont="1" applyFill="1" applyBorder="1" applyAlignment="1" applyProtection="1"/>
    <xf numFmtId="164" fontId="18" fillId="3" borderId="106" xfId="19" applyNumberFormat="1" applyFont="1" applyFill="1" applyBorder="1" applyAlignment="1" applyProtection="1">
      <alignment shrinkToFit="1"/>
      <protection locked="0"/>
    </xf>
    <xf numFmtId="164" fontId="31" fillId="3" borderId="105" xfId="19" applyNumberFormat="1" applyFont="1" applyFill="1" applyBorder="1" applyAlignment="1" applyProtection="1">
      <alignment shrinkToFit="1"/>
      <protection locked="0"/>
    </xf>
    <xf numFmtId="164" fontId="31" fillId="5" borderId="105" xfId="19" applyNumberFormat="1" applyFont="1" applyFill="1" applyBorder="1" applyAlignment="1" applyProtection="1">
      <alignment shrinkToFit="1"/>
      <protection locked="0"/>
    </xf>
    <xf numFmtId="164" fontId="31" fillId="3" borderId="106" xfId="19" applyNumberFormat="1" applyFont="1" applyFill="1" applyBorder="1" applyAlignment="1" applyProtection="1">
      <alignment shrinkToFit="1"/>
      <protection locked="0"/>
    </xf>
    <xf numFmtId="164" fontId="31" fillId="3" borderId="108" xfId="19" applyNumberFormat="1" applyFont="1" applyFill="1" applyBorder="1" applyAlignment="1" applyProtection="1">
      <alignment shrinkToFit="1"/>
      <protection locked="0"/>
    </xf>
    <xf numFmtId="165" fontId="19" fillId="3" borderId="56" xfId="19" applyFont="1" applyFill="1" applyBorder="1" applyAlignment="1" applyProtection="1"/>
    <xf numFmtId="165" fontId="19" fillId="3" borderId="9" xfId="19" applyFont="1" applyFill="1" applyBorder="1" applyAlignment="1" applyProtection="1">
      <alignment horizontal="center"/>
    </xf>
    <xf numFmtId="0" fontId="34" fillId="3" borderId="46" xfId="0" applyFont="1" applyFill="1" applyBorder="1" applyProtection="1"/>
    <xf numFmtId="165" fontId="12" fillId="3" borderId="59" xfId="19" applyFont="1" applyFill="1" applyBorder="1" applyProtection="1"/>
    <xf numFmtId="164" fontId="18" fillId="3" borderId="109" xfId="19" applyNumberFormat="1" applyFont="1" applyFill="1" applyBorder="1" applyAlignment="1" applyProtection="1">
      <alignment shrinkToFit="1"/>
    </xf>
    <xf numFmtId="164" fontId="31" fillId="4" borderId="17" xfId="19" applyNumberFormat="1" applyFont="1" applyFill="1" applyBorder="1" applyAlignment="1" applyProtection="1">
      <alignment shrinkToFit="1"/>
    </xf>
    <xf numFmtId="164" fontId="31" fillId="3" borderId="59" xfId="19" applyNumberFormat="1" applyFont="1" applyFill="1" applyBorder="1" applyAlignment="1" applyProtection="1">
      <alignment shrinkToFit="1"/>
    </xf>
    <xf numFmtId="164" fontId="31" fillId="5" borderId="59" xfId="19" applyNumberFormat="1" applyFont="1" applyFill="1" applyBorder="1" applyAlignment="1" applyProtection="1">
      <alignment shrinkToFit="1"/>
    </xf>
    <xf numFmtId="164" fontId="31" fillId="3" borderId="109" xfId="19" applyNumberFormat="1" applyFont="1" applyFill="1" applyBorder="1" applyAlignment="1" applyProtection="1">
      <alignment shrinkToFit="1"/>
    </xf>
    <xf numFmtId="164" fontId="31" fillId="3" borderId="19" xfId="19" applyNumberFormat="1" applyFont="1" applyFill="1" applyBorder="1" applyAlignment="1" applyProtection="1">
      <alignment shrinkToFit="1"/>
    </xf>
    <xf numFmtId="165" fontId="12" fillId="3" borderId="56" xfId="19" applyFont="1" applyFill="1" applyBorder="1" applyAlignment="1" applyProtection="1">
      <alignment horizontal="right"/>
    </xf>
    <xf numFmtId="165" fontId="12" fillId="3" borderId="105" xfId="19" applyFont="1" applyFill="1" applyBorder="1" applyProtection="1"/>
    <xf numFmtId="165" fontId="12" fillId="3" borderId="18" xfId="19" applyFont="1" applyFill="1" applyBorder="1" applyProtection="1"/>
    <xf numFmtId="164" fontId="18" fillId="3" borderId="110" xfId="19" applyNumberFormat="1" applyFont="1" applyFill="1" applyBorder="1" applyAlignment="1" applyProtection="1">
      <alignment shrinkToFit="1"/>
    </xf>
    <xf numFmtId="164" fontId="31" fillId="3" borderId="18" xfId="19" applyNumberFormat="1" applyFont="1" applyFill="1" applyBorder="1" applyAlignment="1" applyProtection="1">
      <alignment shrinkToFit="1"/>
    </xf>
    <xf numFmtId="164" fontId="31" fillId="5" borderId="18" xfId="19" applyNumberFormat="1" applyFont="1" applyFill="1" applyBorder="1" applyAlignment="1" applyProtection="1">
      <alignment shrinkToFit="1"/>
    </xf>
    <xf numFmtId="164" fontId="31" fillId="3" borderId="110" xfId="19" applyNumberFormat="1" applyFont="1" applyFill="1" applyBorder="1" applyAlignment="1" applyProtection="1">
      <alignment shrinkToFit="1"/>
    </xf>
    <xf numFmtId="164" fontId="31" fillId="3" borderId="75" xfId="19" applyNumberFormat="1" applyFont="1" applyFill="1" applyBorder="1" applyAlignment="1" applyProtection="1">
      <alignment shrinkToFit="1"/>
    </xf>
    <xf numFmtId="165" fontId="12" fillId="3" borderId="0" xfId="19" applyFont="1" applyFill="1" applyBorder="1" applyProtection="1"/>
    <xf numFmtId="0" fontId="12" fillId="4" borderId="46" xfId="0" applyFont="1" applyFill="1" applyBorder="1" applyProtection="1"/>
    <xf numFmtId="165" fontId="32" fillId="4" borderId="59" xfId="19" applyFont="1" applyFill="1" applyBorder="1" applyProtection="1"/>
    <xf numFmtId="164" fontId="31" fillId="4" borderId="109" xfId="19" applyNumberFormat="1" applyFont="1" applyFill="1" applyBorder="1" applyAlignment="1" applyProtection="1">
      <alignment shrinkToFit="1"/>
      <protection locked="0"/>
    </xf>
    <xf numFmtId="165" fontId="19" fillId="3" borderId="0" xfId="19" applyFont="1" applyFill="1" applyBorder="1" applyAlignment="1" applyProtection="1">
      <alignment horizontal="center"/>
    </xf>
    <xf numFmtId="165" fontId="34" fillId="3" borderId="56" xfId="19" applyFont="1" applyFill="1" applyBorder="1" applyProtection="1"/>
    <xf numFmtId="165" fontId="12" fillId="3" borderId="31" xfId="19" applyFont="1" applyFill="1" applyBorder="1" applyProtection="1"/>
    <xf numFmtId="164" fontId="18" fillId="3" borderId="36" xfId="19" applyNumberFormat="1" applyFont="1" applyFill="1" applyBorder="1" applyAlignment="1" applyProtection="1">
      <alignment shrinkToFit="1"/>
    </xf>
    <xf numFmtId="164" fontId="31" fillId="3" borderId="31" xfId="19" applyNumberFormat="1" applyFont="1" applyFill="1" applyBorder="1" applyAlignment="1" applyProtection="1">
      <alignment shrinkToFit="1"/>
    </xf>
    <xf numFmtId="164" fontId="31" fillId="5" borderId="31" xfId="19" applyNumberFormat="1" applyFont="1" applyFill="1" applyBorder="1" applyAlignment="1" applyProtection="1">
      <alignment shrinkToFit="1"/>
    </xf>
    <xf numFmtId="164" fontId="31" fillId="3" borderId="36" xfId="19" applyNumberFormat="1" applyFont="1" applyFill="1" applyBorder="1" applyAlignment="1" applyProtection="1">
      <alignment shrinkToFit="1"/>
    </xf>
    <xf numFmtId="164" fontId="31" fillId="3" borderId="37" xfId="19" applyNumberFormat="1" applyFont="1" applyFill="1" applyBorder="1" applyAlignment="1" applyProtection="1">
      <alignment shrinkToFit="1"/>
    </xf>
    <xf numFmtId="164" fontId="35" fillId="3" borderId="42" xfId="19" applyNumberFormat="1" applyFont="1" applyFill="1" applyBorder="1" applyAlignment="1" applyProtection="1">
      <alignment shrinkToFit="1"/>
    </xf>
    <xf numFmtId="165" fontId="19" fillId="3" borderId="115" xfId="19" applyFont="1" applyFill="1" applyBorder="1" applyAlignment="1" applyProtection="1">
      <alignment horizontal="right"/>
    </xf>
    <xf numFmtId="165" fontId="19" fillId="3" borderId="116" xfId="19" applyFont="1" applyFill="1" applyBorder="1" applyProtection="1"/>
    <xf numFmtId="165" fontId="34" fillId="3" borderId="117" xfId="19" applyFont="1" applyFill="1" applyBorder="1" applyProtection="1"/>
    <xf numFmtId="165" fontId="12" fillId="3" borderId="118" xfId="19" applyFont="1" applyFill="1" applyBorder="1" applyProtection="1"/>
    <xf numFmtId="164" fontId="18" fillId="3" borderId="119" xfId="19" applyNumberFormat="1" applyFont="1" applyFill="1" applyBorder="1" applyAlignment="1" applyProtection="1">
      <alignment shrinkToFit="1"/>
      <protection locked="0"/>
    </xf>
    <xf numFmtId="164" fontId="31" fillId="4" borderId="120" xfId="19" applyNumberFormat="1" applyFont="1" applyFill="1" applyBorder="1" applyAlignment="1" applyProtection="1">
      <alignment shrinkToFit="1"/>
      <protection locked="0"/>
    </xf>
    <xf numFmtId="164" fontId="31" fillId="3" borderId="118" xfId="19" applyNumberFormat="1" applyFont="1" applyFill="1" applyBorder="1" applyAlignment="1" applyProtection="1">
      <alignment shrinkToFit="1"/>
      <protection locked="0"/>
    </xf>
    <xf numFmtId="164" fontId="31" fillId="5" borderId="118" xfId="19" applyNumberFormat="1" applyFont="1" applyFill="1" applyBorder="1" applyAlignment="1" applyProtection="1">
      <alignment shrinkToFit="1"/>
      <protection locked="0"/>
    </xf>
    <xf numFmtId="164" fontId="31" fillId="3" borderId="119" xfId="19" applyNumberFormat="1" applyFont="1" applyFill="1" applyBorder="1" applyAlignment="1" applyProtection="1">
      <alignment shrinkToFit="1"/>
      <protection locked="0"/>
    </xf>
    <xf numFmtId="164" fontId="31" fillId="3" borderId="121" xfId="19" applyNumberFormat="1" applyFont="1" applyFill="1" applyBorder="1" applyAlignment="1" applyProtection="1">
      <alignment shrinkToFit="1"/>
      <protection locked="0"/>
    </xf>
    <xf numFmtId="164" fontId="35" fillId="4" borderId="122" xfId="19" applyNumberFormat="1" applyFont="1" applyFill="1" applyBorder="1" applyAlignment="1" applyProtection="1">
      <alignment shrinkToFit="1"/>
    </xf>
    <xf numFmtId="165" fontId="19" fillId="3" borderId="21" xfId="19" applyFont="1" applyFill="1" applyBorder="1" applyAlignment="1" applyProtection="1">
      <alignment horizontal="right"/>
    </xf>
    <xf numFmtId="165" fontId="19" fillId="3" borderId="22" xfId="19" applyFont="1" applyFill="1" applyBorder="1" applyAlignment="1" applyProtection="1">
      <alignment horizontal="center"/>
    </xf>
    <xf numFmtId="165" fontId="34" fillId="3" borderId="54" xfId="19" applyFont="1" applyFill="1" applyBorder="1" applyProtection="1"/>
    <xf numFmtId="165" fontId="12" fillId="3" borderId="52" xfId="19" applyFont="1" applyFill="1" applyBorder="1" applyProtection="1"/>
    <xf numFmtId="164" fontId="18" fillId="3" borderId="123" xfId="19" applyNumberFormat="1" applyFont="1" applyFill="1" applyBorder="1" applyAlignment="1" applyProtection="1">
      <alignment shrinkToFit="1"/>
    </xf>
    <xf numFmtId="164" fontId="31" fillId="3" borderId="52" xfId="19" applyNumberFormat="1" applyFont="1" applyFill="1" applyBorder="1" applyAlignment="1" applyProtection="1">
      <alignment shrinkToFit="1"/>
    </xf>
    <xf numFmtId="164" fontId="31" fillId="5" borderId="52" xfId="19" applyNumberFormat="1" applyFont="1" applyFill="1" applyBorder="1" applyAlignment="1" applyProtection="1">
      <alignment shrinkToFit="1"/>
    </xf>
    <xf numFmtId="164" fontId="31" fillId="3" borderId="123" xfId="19" applyNumberFormat="1" applyFont="1" applyFill="1" applyBorder="1" applyAlignment="1" applyProtection="1">
      <alignment shrinkToFit="1"/>
    </xf>
    <xf numFmtId="164" fontId="31" fillId="3" borderId="24" xfId="19" applyNumberFormat="1" applyFont="1" applyFill="1" applyBorder="1" applyAlignment="1" applyProtection="1">
      <alignment shrinkToFit="1"/>
    </xf>
    <xf numFmtId="164" fontId="35" fillId="3" borderId="35" xfId="19" applyNumberFormat="1" applyFont="1" applyFill="1" applyBorder="1" applyAlignment="1" applyProtection="1">
      <alignment shrinkToFit="1"/>
    </xf>
    <xf numFmtId="165" fontId="19" fillId="3" borderId="9" xfId="19" applyFont="1" applyFill="1" applyBorder="1" applyAlignment="1" applyProtection="1"/>
    <xf numFmtId="165" fontId="28" fillId="3" borderId="105" xfId="19" applyFont="1" applyFill="1" applyBorder="1" applyAlignment="1" applyProtection="1"/>
    <xf numFmtId="165" fontId="31" fillId="3" borderId="46" xfId="19" applyFont="1" applyFill="1" applyBorder="1" applyAlignment="1" applyProtection="1"/>
    <xf numFmtId="165" fontId="12" fillId="3" borderId="9" xfId="19" applyFont="1" applyFill="1" applyBorder="1" applyAlignment="1" applyProtection="1">
      <alignment horizontal="center"/>
    </xf>
    <xf numFmtId="165" fontId="34" fillId="3" borderId="46" xfId="19" applyFont="1" applyFill="1" applyBorder="1" applyProtection="1"/>
    <xf numFmtId="164" fontId="35" fillId="3" borderId="57" xfId="19" applyNumberFormat="1" applyFont="1" applyFill="1" applyBorder="1" applyAlignment="1" applyProtection="1">
      <alignment shrinkToFit="1"/>
    </xf>
    <xf numFmtId="165" fontId="15" fillId="3" borderId="21" xfId="19" applyFont="1" applyFill="1" applyBorder="1" applyAlignment="1" applyProtection="1">
      <alignment horizontal="right"/>
    </xf>
    <xf numFmtId="165" fontId="15" fillId="3" borderId="22" xfId="19" applyFont="1" applyFill="1" applyBorder="1" applyAlignment="1" applyProtection="1">
      <alignment horizontal="center"/>
    </xf>
    <xf numFmtId="165" fontId="30" fillId="3" borderId="54" xfId="19" applyFont="1" applyFill="1" applyBorder="1" applyProtection="1"/>
    <xf numFmtId="165" fontId="15" fillId="3" borderId="52" xfId="19" applyFont="1" applyFill="1" applyBorder="1" applyProtection="1"/>
    <xf numFmtId="164" fontId="31" fillId="3" borderId="23" xfId="19" applyNumberFormat="1" applyFont="1" applyFill="1" applyBorder="1" applyAlignment="1" applyProtection="1">
      <alignment shrinkToFit="1"/>
    </xf>
    <xf numFmtId="164" fontId="31" fillId="5" borderId="23" xfId="19" applyNumberFormat="1" applyFont="1" applyFill="1" applyBorder="1" applyAlignment="1" applyProtection="1">
      <alignment shrinkToFit="1"/>
    </xf>
    <xf numFmtId="164" fontId="31" fillId="3" borderId="32" xfId="19" applyNumberFormat="1" applyFont="1" applyFill="1" applyBorder="1" applyAlignment="1" applyProtection="1">
      <alignment shrinkToFit="1"/>
    </xf>
    <xf numFmtId="165" fontId="15" fillId="3" borderId="9" xfId="19" applyFont="1" applyFill="1" applyBorder="1" applyAlignment="1" applyProtection="1">
      <alignment horizontal="center"/>
    </xf>
    <xf numFmtId="165" fontId="15" fillId="3" borderId="9" xfId="19" applyFont="1" applyFill="1" applyBorder="1" applyProtection="1"/>
    <xf numFmtId="164" fontId="18" fillId="3" borderId="9" xfId="19" applyNumberFormat="1" applyFont="1" applyFill="1" applyBorder="1" applyAlignment="1" applyProtection="1">
      <alignment shrinkToFit="1"/>
    </xf>
    <xf numFmtId="164" fontId="31" fillId="3" borderId="9" xfId="19" applyNumberFormat="1" applyFont="1" applyFill="1" applyBorder="1" applyAlignment="1" applyProtection="1">
      <alignment shrinkToFit="1"/>
    </xf>
    <xf numFmtId="164" fontId="31" fillId="5" borderId="9" xfId="19" applyNumberFormat="1" applyFont="1" applyFill="1" applyBorder="1" applyAlignment="1" applyProtection="1">
      <alignment shrinkToFit="1"/>
    </xf>
    <xf numFmtId="164" fontId="35" fillId="3" borderId="9" xfId="19" applyNumberFormat="1" applyFont="1" applyFill="1" applyBorder="1" applyAlignment="1" applyProtection="1">
      <alignment shrinkToFit="1"/>
    </xf>
    <xf numFmtId="164" fontId="35" fillId="4" borderId="44" xfId="19" applyNumberFormat="1" applyFont="1" applyFill="1" applyBorder="1" applyAlignment="1" applyProtection="1">
      <alignment shrinkToFit="1"/>
    </xf>
    <xf numFmtId="0" fontId="29" fillId="4" borderId="56" xfId="0" applyFont="1" applyFill="1" applyBorder="1" applyAlignment="1" applyProtection="1">
      <alignment horizontal="center"/>
    </xf>
    <xf numFmtId="164" fontId="35" fillId="4" borderId="130" xfId="0" applyNumberFormat="1" applyFont="1" applyFill="1" applyBorder="1" applyAlignment="1" applyProtection="1">
      <alignment shrinkToFit="1"/>
      <protection locked="0"/>
    </xf>
    <xf numFmtId="164" fontId="35" fillId="4" borderId="105" xfId="0" applyNumberFormat="1" applyFont="1" applyFill="1" applyBorder="1" applyAlignment="1" applyProtection="1">
      <alignment shrinkToFit="1"/>
      <protection locked="0"/>
    </xf>
    <xf numFmtId="164" fontId="35" fillId="5" borderId="105" xfId="0" applyNumberFormat="1" applyFont="1" applyFill="1" applyBorder="1" applyAlignment="1" applyProtection="1">
      <alignment shrinkToFit="1"/>
      <protection locked="0"/>
    </xf>
    <xf numFmtId="164" fontId="35" fillId="4" borderId="106" xfId="0" applyNumberFormat="1" applyFont="1" applyFill="1" applyBorder="1" applyAlignment="1" applyProtection="1">
      <alignment shrinkToFit="1"/>
      <protection locked="0"/>
    </xf>
    <xf numFmtId="164" fontId="35" fillId="4" borderId="45" xfId="0" applyNumberFormat="1" applyFont="1" applyFill="1" applyBorder="1" applyAlignment="1" applyProtection="1">
      <alignment shrinkToFit="1"/>
      <protection locked="0"/>
    </xf>
    <xf numFmtId="164" fontId="35" fillId="4" borderId="43" xfId="0" applyNumberFormat="1" applyFont="1" applyFill="1" applyBorder="1" applyAlignment="1" applyProtection="1">
      <alignment shrinkToFit="1"/>
      <protection locked="0"/>
    </xf>
    <xf numFmtId="164" fontId="35" fillId="4" borderId="111" xfId="0" applyNumberFormat="1" applyFont="1" applyFill="1" applyBorder="1" applyAlignment="1" applyProtection="1">
      <alignment shrinkToFit="1"/>
      <protection locked="0"/>
    </xf>
    <xf numFmtId="164" fontId="35" fillId="4" borderId="59" xfId="0" applyNumberFormat="1" applyFont="1" applyFill="1" applyBorder="1" applyAlignment="1" applyProtection="1">
      <alignment shrinkToFit="1"/>
      <protection locked="0"/>
    </xf>
    <xf numFmtId="164" fontId="35" fillId="5" borderId="59" xfId="0" applyNumberFormat="1" applyFont="1" applyFill="1" applyBorder="1" applyAlignment="1" applyProtection="1">
      <alignment shrinkToFit="1"/>
      <protection locked="0"/>
    </xf>
    <xf numFmtId="164" fontId="35" fillId="4" borderId="109" xfId="0" applyNumberFormat="1" applyFont="1" applyFill="1" applyBorder="1" applyAlignment="1" applyProtection="1">
      <alignment shrinkToFit="1"/>
      <protection locked="0"/>
    </xf>
    <xf numFmtId="164" fontId="35" fillId="4" borderId="10" xfId="0" applyNumberFormat="1" applyFont="1" applyFill="1" applyBorder="1" applyAlignment="1" applyProtection="1">
      <alignment shrinkToFit="1"/>
      <protection locked="0"/>
    </xf>
    <xf numFmtId="0" fontId="19" fillId="4" borderId="46" xfId="0" applyFont="1" applyFill="1" applyBorder="1" applyAlignment="1" applyProtection="1">
      <alignment horizontal="center"/>
    </xf>
    <xf numFmtId="164" fontId="35" fillId="4" borderId="111" xfId="0" applyNumberFormat="1" applyFont="1" applyFill="1" applyBorder="1" applyAlignment="1" applyProtection="1">
      <alignment shrinkToFit="1"/>
    </xf>
    <xf numFmtId="164" fontId="35" fillId="4" borderId="59" xfId="0" applyNumberFormat="1" applyFont="1" applyFill="1" applyBorder="1" applyAlignment="1" applyProtection="1">
      <alignment shrinkToFit="1"/>
    </xf>
    <xf numFmtId="164" fontId="35" fillId="5" borderId="59" xfId="0" applyNumberFormat="1" applyFont="1" applyFill="1" applyBorder="1" applyAlignment="1" applyProtection="1">
      <alignment shrinkToFit="1"/>
    </xf>
    <xf numFmtId="164" fontId="35" fillId="4" borderId="109" xfId="0" applyNumberFormat="1" applyFont="1" applyFill="1" applyBorder="1" applyAlignment="1" applyProtection="1">
      <alignment shrinkToFit="1"/>
    </xf>
    <xf numFmtId="164" fontId="35" fillId="4" borderId="12" xfId="0" applyNumberFormat="1" applyFont="1" applyFill="1" applyBorder="1" applyAlignment="1" applyProtection="1">
      <alignment shrinkToFit="1"/>
    </xf>
    <xf numFmtId="0" fontId="28" fillId="4" borderId="56" xfId="0" applyFont="1" applyFill="1" applyBorder="1" applyAlignment="1" applyProtection="1">
      <alignment horizontal="center"/>
    </xf>
    <xf numFmtId="0" fontId="19" fillId="4" borderId="56" xfId="0" applyFont="1" applyFill="1" applyBorder="1" applyAlignment="1" applyProtection="1">
      <alignment horizontal="center"/>
    </xf>
    <xf numFmtId="164" fontId="31" fillId="4" borderId="131" xfId="0" applyNumberFormat="1" applyFont="1" applyFill="1" applyBorder="1" applyAlignment="1" applyProtection="1">
      <alignment shrinkToFit="1"/>
    </xf>
    <xf numFmtId="164" fontId="31" fillId="4" borderId="130" xfId="0" applyNumberFormat="1" applyFont="1" applyFill="1" applyBorder="1" applyAlignment="1" applyProtection="1">
      <alignment shrinkToFit="1"/>
      <protection locked="0"/>
    </xf>
    <xf numFmtId="164" fontId="31" fillId="4" borderId="111" xfId="0" applyNumberFormat="1" applyFont="1" applyFill="1" applyBorder="1" applyAlignment="1" applyProtection="1">
      <alignment shrinkToFit="1"/>
      <protection locked="0"/>
    </xf>
    <xf numFmtId="164" fontId="31" fillId="5" borderId="17" xfId="0" applyNumberFormat="1" applyFont="1" applyFill="1" applyBorder="1" applyAlignment="1" applyProtection="1">
      <alignment shrinkToFit="1"/>
    </xf>
    <xf numFmtId="164" fontId="35" fillId="4" borderId="93" xfId="0" applyNumberFormat="1" applyFont="1" applyFill="1" applyBorder="1" applyAlignment="1" applyProtection="1">
      <alignment shrinkToFit="1"/>
      <protection locked="0"/>
    </xf>
    <xf numFmtId="164" fontId="35" fillId="4" borderId="31" xfId="0" applyNumberFormat="1" applyFont="1" applyFill="1" applyBorder="1" applyAlignment="1" applyProtection="1">
      <alignment shrinkToFit="1"/>
      <protection locked="0"/>
    </xf>
    <xf numFmtId="164" fontId="35" fillId="5" borderId="31" xfId="0" applyNumberFormat="1" applyFont="1" applyFill="1" applyBorder="1" applyAlignment="1" applyProtection="1">
      <alignment shrinkToFit="1"/>
      <protection locked="0"/>
    </xf>
    <xf numFmtId="164" fontId="35" fillId="4" borderId="36" xfId="0" applyNumberFormat="1" applyFont="1" applyFill="1" applyBorder="1" applyAlignment="1" applyProtection="1">
      <alignment shrinkToFit="1"/>
      <protection locked="0"/>
    </xf>
    <xf numFmtId="164" fontId="35" fillId="4" borderId="4" xfId="0" applyNumberFormat="1" applyFont="1" applyFill="1" applyBorder="1" applyAlignment="1" applyProtection="1">
      <alignment shrinkToFit="1"/>
      <protection locked="0"/>
    </xf>
    <xf numFmtId="0" fontId="19" fillId="4" borderId="21" xfId="0" applyFont="1" applyFill="1" applyBorder="1" applyAlignment="1" applyProtection="1">
      <alignment horizontal="center"/>
    </xf>
    <xf numFmtId="0" fontId="19" fillId="4" borderId="22" xfId="0" applyFont="1" applyFill="1" applyBorder="1" applyProtection="1"/>
    <xf numFmtId="164" fontId="35" fillId="4" borderId="134" xfId="0" applyNumberFormat="1" applyFont="1" applyFill="1" applyBorder="1" applyAlignment="1" applyProtection="1">
      <alignment shrinkToFit="1"/>
    </xf>
    <xf numFmtId="164" fontId="35" fillId="4" borderId="52" xfId="0" applyNumberFormat="1" applyFont="1" applyFill="1" applyBorder="1" applyAlignment="1" applyProtection="1">
      <alignment shrinkToFit="1"/>
    </xf>
    <xf numFmtId="164" fontId="35" fillId="4" borderId="23" xfId="0" applyNumberFormat="1" applyFont="1" applyFill="1" applyBorder="1" applyAlignment="1" applyProtection="1">
      <alignment shrinkToFit="1"/>
    </xf>
    <xf numFmtId="164" fontId="35" fillId="5" borderId="23" xfId="0" applyNumberFormat="1" applyFont="1" applyFill="1" applyBorder="1" applyAlignment="1" applyProtection="1">
      <alignment shrinkToFit="1"/>
    </xf>
    <xf numFmtId="164" fontId="35" fillId="4" borderId="54" xfId="0" applyNumberFormat="1" applyFont="1" applyFill="1" applyBorder="1" applyAlignment="1" applyProtection="1">
      <alignment shrinkToFit="1"/>
    </xf>
    <xf numFmtId="164" fontId="35" fillId="4" borderId="135" xfId="0" applyNumberFormat="1" applyFont="1" applyFill="1" applyBorder="1" applyAlignment="1" applyProtection="1">
      <alignment shrinkToFit="1"/>
    </xf>
    <xf numFmtId="164" fontId="35" fillId="4" borderId="24" xfId="0" applyNumberFormat="1" applyFont="1" applyFill="1" applyBorder="1" applyAlignment="1" applyProtection="1">
      <alignment shrinkToFit="1"/>
    </xf>
    <xf numFmtId="165" fontId="39" fillId="4" borderId="0" xfId="18" applyFont="1" applyFill="1" applyAlignment="1" applyProtection="1">
      <alignment vertical="center" wrapText="1"/>
    </xf>
    <xf numFmtId="0" fontId="27" fillId="0" borderId="30" xfId="0" applyFont="1" applyFill="1" applyBorder="1" applyAlignment="1" applyProtection="1">
      <alignment horizontal="centerContinuous" vertical="center"/>
      <protection hidden="1"/>
    </xf>
    <xf numFmtId="0" fontId="26" fillId="0" borderId="30" xfId="0" applyFont="1" applyBorder="1" applyAlignment="1" applyProtection="1">
      <alignment horizontal="center" vertical="center"/>
      <protection hidden="1"/>
    </xf>
    <xf numFmtId="0" fontId="26" fillId="0" borderId="49" xfId="0" applyFont="1" applyBorder="1" applyAlignment="1">
      <alignment horizontal="center" vertical="center"/>
    </xf>
    <xf numFmtId="165" fontId="25" fillId="4" borderId="0" xfId="18" applyFont="1" applyFill="1" applyBorder="1" applyProtection="1"/>
    <xf numFmtId="165" fontId="9" fillId="0" borderId="60" xfId="18" applyBorder="1" applyProtection="1"/>
    <xf numFmtId="165" fontId="9" fillId="0" borderId="0" xfId="18" applyBorder="1" applyProtection="1"/>
    <xf numFmtId="165" fontId="12" fillId="0" borderId="25" xfId="17" applyFont="1" applyFill="1" applyBorder="1" applyAlignment="1" applyProtection="1">
      <protection hidden="1"/>
    </xf>
    <xf numFmtId="165" fontId="12" fillId="0" borderId="1" xfId="17" applyFont="1" applyFill="1" applyBorder="1" applyAlignment="1" applyProtection="1">
      <protection hidden="1"/>
    </xf>
    <xf numFmtId="165" fontId="14" fillId="0" borderId="0" xfId="17" applyFont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Alignment="1"/>
    <xf numFmtId="165" fontId="12" fillId="0" borderId="9" xfId="17" applyFont="1" applyFill="1" applyBorder="1" applyAlignment="1" applyProtection="1">
      <protection hidden="1"/>
    </xf>
    <xf numFmtId="165" fontId="12" fillId="0" borderId="40" xfId="17" applyFont="1" applyFill="1" applyBorder="1" applyAlignment="1" applyProtection="1">
      <protection hidden="1"/>
    </xf>
    <xf numFmtId="165" fontId="12" fillId="0" borderId="14" xfId="17" applyFont="1" applyFill="1" applyBorder="1" applyAlignment="1" applyProtection="1">
      <protection hidden="1"/>
    </xf>
    <xf numFmtId="165" fontId="12" fillId="0" borderId="0" xfId="17" applyFont="1" applyFill="1" applyBorder="1" applyAlignment="1" applyProtection="1">
      <protection hidden="1"/>
    </xf>
    <xf numFmtId="0" fontId="0" fillId="0" borderId="0" xfId="0" applyNumberFormat="1" applyBorder="1" applyAlignment="1" applyProtection="1">
      <protection hidden="1"/>
    </xf>
    <xf numFmtId="0" fontId="0" fillId="0" borderId="31" xfId="0" applyBorder="1" applyAlignment="1" applyProtection="1">
      <protection hidden="1"/>
    </xf>
    <xf numFmtId="0" fontId="0" fillId="0" borderId="15" xfId="0" applyBorder="1" applyAlignment="1" applyProtection="1">
      <protection hidden="1"/>
    </xf>
    <xf numFmtId="0" fontId="0" fillId="0" borderId="56" xfId="0" applyBorder="1" applyAlignment="1"/>
    <xf numFmtId="0" fontId="0" fillId="0" borderId="78" xfId="0" applyBorder="1" applyProtection="1">
      <protection hidden="1"/>
    </xf>
    <xf numFmtId="0" fontId="0" fillId="0" borderId="139" xfId="0" applyBorder="1" applyProtection="1">
      <protection hidden="1"/>
    </xf>
    <xf numFmtId="0" fontId="0" fillId="0" borderId="76" xfId="0" applyBorder="1"/>
    <xf numFmtId="0" fontId="0" fillId="0" borderId="53" xfId="0" applyBorder="1" applyProtection="1">
      <protection locked="0"/>
    </xf>
    <xf numFmtId="0" fontId="0" fillId="0" borderId="59" xfId="0" applyBorder="1" applyProtection="1">
      <protection locked="0"/>
    </xf>
    <xf numFmtId="0" fontId="0" fillId="0" borderId="17" xfId="0" applyBorder="1" applyProtection="1">
      <protection locked="0"/>
    </xf>
    <xf numFmtId="168" fontId="0" fillId="0" borderId="10" xfId="0" applyNumberFormat="1" applyBorder="1" applyProtection="1">
      <protection locked="0"/>
    </xf>
    <xf numFmtId="0" fontId="0" fillId="0" borderId="59" xfId="0" applyBorder="1"/>
    <xf numFmtId="0" fontId="0" fillId="0" borderId="17" xfId="0" applyBorder="1"/>
    <xf numFmtId="0" fontId="0" fillId="0" borderId="46" xfId="0" applyBorder="1"/>
    <xf numFmtId="0" fontId="0" fillId="0" borderId="3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30" xfId="0" applyBorder="1" applyProtection="1">
      <protection locked="0"/>
    </xf>
    <xf numFmtId="168" fontId="0" fillId="0" borderId="12" xfId="0" applyNumberFormat="1" applyBorder="1" applyProtection="1">
      <protection locked="0"/>
    </xf>
    <xf numFmtId="0" fontId="0" fillId="0" borderId="18" xfId="0" applyBorder="1"/>
    <xf numFmtId="0" fontId="0" fillId="0" borderId="30" xfId="0" applyBorder="1"/>
    <xf numFmtId="0" fontId="0" fillId="0" borderId="49" xfId="0" applyBorder="1"/>
    <xf numFmtId="168" fontId="0" fillId="0" borderId="34" xfId="0" applyNumberFormat="1" applyBorder="1" applyProtection="1">
      <protection hidden="1"/>
    </xf>
    <xf numFmtId="0" fontId="0" fillId="0" borderId="18" xfId="0" applyBorder="1" applyProtection="1">
      <protection hidden="1"/>
    </xf>
    <xf numFmtId="0" fontId="0" fillId="0" borderId="30" xfId="0" applyBorder="1" applyProtection="1">
      <protection hidden="1"/>
    </xf>
    <xf numFmtId="0" fontId="0" fillId="0" borderId="49" xfId="0" applyBorder="1" applyProtection="1">
      <protection hidden="1"/>
    </xf>
    <xf numFmtId="165" fontId="12" fillId="0" borderId="107" xfId="17" applyFont="1" applyFill="1" applyBorder="1" applyAlignment="1" applyProtection="1">
      <alignment horizontal="center" vertical="center"/>
      <protection locked="0"/>
    </xf>
    <xf numFmtId="165" fontId="17" fillId="0" borderId="49" xfId="17" applyFont="1" applyFill="1" applyBorder="1" applyAlignment="1" applyProtection="1">
      <alignment horizontal="centerContinuous"/>
      <protection hidden="1"/>
    </xf>
    <xf numFmtId="165" fontId="17" fillId="0" borderId="11" xfId="17" applyFont="1" applyFill="1" applyBorder="1" applyAlignment="1" applyProtection="1">
      <alignment horizontal="centerContinuous"/>
      <protection hidden="1"/>
    </xf>
    <xf numFmtId="165" fontId="17" fillId="0" borderId="18" xfId="17" applyFont="1" applyFill="1" applyBorder="1" applyAlignment="1" applyProtection="1">
      <alignment horizontal="centerContinuous"/>
      <protection hidden="1"/>
    </xf>
    <xf numFmtId="165" fontId="17" fillId="0" borderId="75" xfId="17" applyFont="1" applyFill="1" applyBorder="1" applyAlignment="1" applyProtection="1">
      <alignment horizontal="centerContinuous"/>
      <protection hidden="1"/>
    </xf>
    <xf numFmtId="165" fontId="40" fillId="4" borderId="0" xfId="18" applyFont="1" applyFill="1" applyProtection="1"/>
    <xf numFmtId="165" fontId="30" fillId="2" borderId="96" xfId="0" applyNumberFormat="1" applyFont="1" applyFill="1" applyBorder="1" applyAlignment="1" applyProtection="1">
      <alignment horizontal="center"/>
    </xf>
    <xf numFmtId="165" fontId="30" fillId="3" borderId="97" xfId="0" applyNumberFormat="1" applyFont="1" applyFill="1" applyBorder="1" applyAlignment="1" applyProtection="1">
      <alignment horizontal="center"/>
    </xf>
    <xf numFmtId="165" fontId="30" fillId="3" borderId="96" xfId="0" quotePrefix="1" applyNumberFormat="1" applyFont="1" applyFill="1" applyBorder="1" applyAlignment="1" applyProtection="1">
      <alignment horizontal="centerContinuous"/>
    </xf>
    <xf numFmtId="165" fontId="30" fillId="3" borderId="97" xfId="0" quotePrefix="1" applyNumberFormat="1" applyFont="1" applyFill="1" applyBorder="1" applyAlignment="1" applyProtection="1">
      <alignment horizontal="center"/>
    </xf>
    <xf numFmtId="165" fontId="30" fillId="3" borderId="96" xfId="0" quotePrefix="1" applyNumberFormat="1" applyFont="1" applyFill="1" applyBorder="1" applyAlignment="1" applyProtection="1">
      <alignment horizontal="center"/>
    </xf>
    <xf numFmtId="169" fontId="25" fillId="4" borderId="0" xfId="18" applyNumberFormat="1" applyFont="1" applyFill="1" applyProtection="1"/>
    <xf numFmtId="169" fontId="41" fillId="4" borderId="0" xfId="18" applyNumberFormat="1" applyFont="1" applyFill="1" applyProtection="1"/>
    <xf numFmtId="165" fontId="42" fillId="4" borderId="0" xfId="18" applyFont="1" applyFill="1" applyProtection="1"/>
    <xf numFmtId="164" fontId="36" fillId="2" borderId="17" xfId="0" applyNumberFormat="1" applyFont="1" applyFill="1" applyBorder="1" applyAlignment="1" applyProtection="1">
      <alignment shrinkToFit="1"/>
    </xf>
    <xf numFmtId="164" fontId="36" fillId="4" borderId="113" xfId="0" applyNumberFormat="1" applyFont="1" applyFill="1" applyBorder="1" applyAlignment="1" applyProtection="1">
      <alignment shrinkToFit="1"/>
    </xf>
    <xf numFmtId="164" fontId="36" fillId="4" borderId="114" xfId="0" applyNumberFormat="1" applyFont="1" applyFill="1" applyBorder="1" applyAlignment="1" applyProtection="1">
      <alignment shrinkToFit="1"/>
    </xf>
    <xf numFmtId="164" fontId="36" fillId="2" borderId="125" xfId="0" applyNumberFormat="1" applyFont="1" applyFill="1" applyBorder="1" applyAlignment="1" applyProtection="1">
      <alignment shrinkToFit="1"/>
    </xf>
    <xf numFmtId="164" fontId="36" fillId="4" borderId="122" xfId="0" applyNumberFormat="1" applyFont="1" applyFill="1" applyBorder="1" applyAlignment="1" applyProtection="1">
      <alignment shrinkToFit="1"/>
    </xf>
    <xf numFmtId="0" fontId="0" fillId="0" borderId="46" xfId="0" applyBorder="1" applyProtection="1">
      <protection locked="0"/>
    </xf>
    <xf numFmtId="0" fontId="0" fillId="0" borderId="49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62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60" xfId="0" applyBorder="1" applyProtection="1">
      <protection locked="0"/>
    </xf>
    <xf numFmtId="168" fontId="0" fillId="0" borderId="4" xfId="0" applyNumberFormat="1" applyBorder="1" applyProtection="1">
      <protection locked="0"/>
    </xf>
    <xf numFmtId="0" fontId="7" fillId="0" borderId="136" xfId="0" applyFont="1" applyBorder="1" applyAlignment="1" applyProtection="1">
      <alignment horizontal="center"/>
      <protection hidden="1"/>
    </xf>
    <xf numFmtId="0" fontId="7" fillId="0" borderId="137" xfId="0" applyFont="1" applyBorder="1" applyAlignment="1" applyProtection="1">
      <alignment horizontal="center"/>
      <protection hidden="1"/>
    </xf>
    <xf numFmtId="0" fontId="7" fillId="0" borderId="138" xfId="0" applyFont="1" applyBorder="1" applyAlignment="1" applyProtection="1">
      <alignment horizontal="center"/>
      <protection hidden="1"/>
    </xf>
    <xf numFmtId="165" fontId="9" fillId="0" borderId="70" xfId="17" applyFont="1" applyBorder="1" applyAlignment="1" applyProtection="1">
      <alignment horizontal="left" vertical="center"/>
      <protection locked="0"/>
    </xf>
    <xf numFmtId="165" fontId="43" fillId="0" borderId="49" xfId="17" applyFont="1" applyFill="1" applyBorder="1" applyAlignment="1" applyProtection="1">
      <alignment vertical="center"/>
      <protection locked="0"/>
    </xf>
    <xf numFmtId="165" fontId="43" fillId="0" borderId="11" xfId="17" applyFont="1" applyFill="1" applyBorder="1" applyAlignment="1" applyProtection="1">
      <alignment vertical="center"/>
      <protection locked="0"/>
    </xf>
    <xf numFmtId="165" fontId="43" fillId="0" borderId="18" xfId="17" applyFont="1" applyFill="1" applyBorder="1" applyAlignment="1" applyProtection="1">
      <alignment vertical="center"/>
      <protection locked="0"/>
    </xf>
    <xf numFmtId="165" fontId="44" fillId="0" borderId="49" xfId="17" applyFont="1" applyBorder="1" applyAlignment="1" applyProtection="1">
      <alignment horizontal="left" vertical="center"/>
      <protection locked="0"/>
    </xf>
    <xf numFmtId="165" fontId="12" fillId="0" borderId="107" xfId="17" applyFont="1" applyFill="1" applyBorder="1" applyAlignment="1" applyProtection="1">
      <alignment horizontal="center" vertical="center"/>
      <protection locked="0"/>
    </xf>
    <xf numFmtId="0" fontId="0" fillId="0" borderId="107" xfId="0" applyBorder="1" applyAlignment="1" applyProtection="1">
      <alignment horizontal="center" vertical="center"/>
      <protection locked="0"/>
    </xf>
    <xf numFmtId="165" fontId="12" fillId="0" borderId="65" xfId="17" applyFont="1" applyFill="1" applyBorder="1" applyAlignment="1" applyProtection="1">
      <alignment horizontal="center" vertical="center"/>
      <protection locked="0"/>
    </xf>
    <xf numFmtId="165" fontId="12" fillId="0" borderId="66" xfId="17" applyFont="1" applyFill="1" applyBorder="1" applyAlignment="1" applyProtection="1">
      <alignment horizontal="center" vertical="center"/>
      <protection locked="0"/>
    </xf>
    <xf numFmtId="165" fontId="12" fillId="0" borderId="108" xfId="17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6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11" fillId="0" borderId="5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165" fontId="12" fillId="0" borderId="25" xfId="17" applyFont="1" applyFill="1" applyBorder="1" applyAlignment="1" applyProtection="1">
      <protection hidden="1"/>
    </xf>
    <xf numFmtId="0" fontId="0" fillId="0" borderId="27" xfId="0" applyBorder="1" applyAlignment="1"/>
    <xf numFmtId="165" fontId="13" fillId="0" borderId="27" xfId="17" applyFont="1" applyBorder="1" applyAlignment="1" applyProtection="1">
      <protection locked="0" hidden="1"/>
    </xf>
    <xf numFmtId="0" fontId="0" fillId="0" borderId="27" xfId="0" applyBorder="1" applyAlignment="1" applyProtection="1">
      <protection locked="0"/>
    </xf>
    <xf numFmtId="0" fontId="0" fillId="0" borderId="33" xfId="0" applyBorder="1" applyAlignment="1" applyProtection="1">
      <protection locked="0"/>
    </xf>
    <xf numFmtId="165" fontId="12" fillId="0" borderId="39" xfId="17" applyFont="1" applyFill="1" applyBorder="1" applyAlignment="1" applyProtection="1">
      <protection hidden="1"/>
    </xf>
    <xf numFmtId="0" fontId="0" fillId="0" borderId="30" xfId="0" applyBorder="1" applyAlignment="1"/>
    <xf numFmtId="165" fontId="14" fillId="0" borderId="30" xfId="17" applyFont="1" applyBorder="1" applyAlignment="1" applyProtection="1">
      <alignment horizontal="left" wrapText="1"/>
      <protection hidden="1"/>
    </xf>
    <xf numFmtId="0" fontId="0" fillId="0" borderId="30" xfId="0" applyBorder="1" applyAlignment="1">
      <alignment horizontal="left"/>
    </xf>
    <xf numFmtId="0" fontId="0" fillId="0" borderId="12" xfId="0" applyBorder="1" applyAlignment="1">
      <alignment horizontal="left"/>
    </xf>
    <xf numFmtId="165" fontId="12" fillId="0" borderId="40" xfId="17" applyFont="1" applyFill="1" applyBorder="1" applyAlignment="1" applyProtection="1">
      <protection hidden="1"/>
    </xf>
    <xf numFmtId="0" fontId="0" fillId="0" borderId="29" xfId="0" applyBorder="1" applyAlignment="1"/>
    <xf numFmtId="165" fontId="14" fillId="0" borderId="29" xfId="17" applyFont="1" applyBorder="1" applyAlignment="1" applyProtection="1">
      <protection locked="0" hidden="1"/>
    </xf>
    <xf numFmtId="0" fontId="0" fillId="0" borderId="29" xfId="0" applyBorder="1" applyAlignment="1" applyProtection="1">
      <protection locked="0"/>
    </xf>
    <xf numFmtId="0" fontId="0" fillId="0" borderId="34" xfId="0" applyBorder="1" applyAlignment="1" applyProtection="1">
      <protection locked="0"/>
    </xf>
    <xf numFmtId="165" fontId="17" fillId="0" borderId="59" xfId="17" applyFont="1" applyFill="1" applyBorder="1" applyAlignment="1" applyProtection="1">
      <alignment horizontal="right" vertical="center"/>
      <protection hidden="1"/>
    </xf>
    <xf numFmtId="0" fontId="0" fillId="0" borderId="17" xfId="0" applyBorder="1" applyAlignment="1" applyProtection="1">
      <alignment horizontal="right" vertical="center"/>
      <protection hidden="1"/>
    </xf>
    <xf numFmtId="49" fontId="15" fillId="0" borderId="13" xfId="17" applyNumberFormat="1" applyFont="1" applyFill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0" xfId="0" applyNumberFormat="1" applyBorder="1" applyAlignment="1" applyProtection="1">
      <alignment horizontal="center" vertical="center"/>
      <protection locked="0"/>
    </xf>
    <xf numFmtId="165" fontId="15" fillId="0" borderId="21" xfId="17" applyFont="1" applyFill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165" fontId="12" fillId="0" borderId="81" xfId="17" applyFont="1" applyFill="1" applyBorder="1" applyAlignment="1" applyProtection="1">
      <alignment horizontal="center" vertical="center"/>
      <protection locked="0"/>
    </xf>
    <xf numFmtId="165" fontId="12" fillId="0" borderId="82" xfId="17" applyFont="1" applyFill="1" applyBorder="1" applyAlignment="1" applyProtection="1">
      <alignment horizontal="center" vertical="center"/>
      <protection locked="0"/>
    </xf>
    <xf numFmtId="165" fontId="12" fillId="0" borderId="83" xfId="17" applyFont="1" applyFill="1" applyBorder="1" applyAlignment="1" applyProtection="1">
      <alignment horizontal="center" vertical="center"/>
      <protection locked="0"/>
    </xf>
    <xf numFmtId="165" fontId="12" fillId="0" borderId="87" xfId="17" applyFont="1" applyFill="1" applyBorder="1" applyAlignment="1" applyProtection="1">
      <alignment horizontal="center" vertical="center"/>
      <protection locked="0"/>
    </xf>
    <xf numFmtId="165" fontId="12" fillId="0" borderId="84" xfId="17" applyFont="1" applyFill="1" applyBorder="1" applyAlignment="1" applyProtection="1">
      <alignment horizontal="center" vertical="center"/>
      <protection locked="0"/>
    </xf>
    <xf numFmtId="165" fontId="12" fillId="0" borderId="85" xfId="17" applyFont="1" applyFill="1" applyBorder="1" applyAlignment="1" applyProtection="1">
      <alignment horizontal="center" vertical="center"/>
      <protection locked="0"/>
    </xf>
    <xf numFmtId="165" fontId="12" fillId="0" borderId="86" xfId="17" applyFont="1" applyFill="1" applyBorder="1" applyAlignment="1" applyProtection="1">
      <alignment horizontal="center" vertical="center"/>
      <protection locked="0"/>
    </xf>
    <xf numFmtId="165" fontId="12" fillId="0" borderId="88" xfId="17" applyFont="1" applyFill="1" applyBorder="1" applyAlignment="1" applyProtection="1">
      <alignment horizontal="center" vertical="center"/>
      <protection locked="0"/>
    </xf>
    <xf numFmtId="165" fontId="17" fillId="0" borderId="5" xfId="17" applyFont="1" applyFill="1" applyBorder="1" applyAlignment="1" applyProtection="1">
      <protection locked="0" hidden="1"/>
    </xf>
    <xf numFmtId="165" fontId="17" fillId="0" borderId="0" xfId="17" applyFont="1" applyFill="1" applyBorder="1" applyAlignment="1" applyProtection="1">
      <protection locked="0" hidden="1"/>
    </xf>
    <xf numFmtId="165" fontId="17" fillId="0" borderId="37" xfId="17" applyFont="1" applyFill="1" applyBorder="1" applyAlignment="1" applyProtection="1">
      <protection locked="0" hidden="1"/>
    </xf>
    <xf numFmtId="165" fontId="17" fillId="0" borderId="13" xfId="17" applyFont="1" applyFill="1" applyBorder="1" applyAlignment="1" applyProtection="1">
      <protection locked="0" hidden="1"/>
    </xf>
    <xf numFmtId="165" fontId="17" fillId="0" borderId="14" xfId="17" applyFont="1" applyFill="1" applyBorder="1" applyAlignment="1" applyProtection="1">
      <protection locked="0" hidden="1"/>
    </xf>
    <xf numFmtId="165" fontId="17" fillId="0" borderId="20" xfId="17" applyFont="1" applyFill="1" applyBorder="1" applyAlignment="1" applyProtection="1">
      <protection locked="0" hidden="1"/>
    </xf>
    <xf numFmtId="0" fontId="8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center" vertical="center" wrapText="1"/>
      <protection locked="0"/>
    </xf>
    <xf numFmtId="0" fontId="16" fillId="0" borderId="18" xfId="0" applyFont="1" applyFill="1" applyBorder="1" applyAlignment="1" applyProtection="1">
      <alignment horizontal="center" vertical="center" wrapText="1"/>
      <protection locked="0"/>
    </xf>
    <xf numFmtId="165" fontId="14" fillId="0" borderId="27" xfId="17" applyFont="1" applyBorder="1" applyAlignment="1" applyProtection="1">
      <alignment horizontal="left"/>
      <protection locked="0" hidden="1"/>
    </xf>
    <xf numFmtId="0" fontId="0" fillId="0" borderId="27" xfId="0" applyBorder="1" applyAlignment="1" applyProtection="1">
      <alignment horizontal="left"/>
      <protection locked="0"/>
    </xf>
    <xf numFmtId="0" fontId="0" fillId="0" borderId="33" xfId="0" applyBorder="1" applyAlignment="1" applyProtection="1">
      <alignment horizontal="left"/>
      <protection locked="0"/>
    </xf>
    <xf numFmtId="165" fontId="14" fillId="0" borderId="30" xfId="17" applyFont="1" applyBorder="1" applyAlignment="1" applyProtection="1">
      <alignment horizontal="left"/>
      <protection hidden="1"/>
    </xf>
    <xf numFmtId="49" fontId="17" fillId="3" borderId="1" xfId="18" applyNumberFormat="1" applyFont="1" applyFill="1" applyBorder="1" applyAlignment="1" applyProtection="1">
      <protection locked="0"/>
    </xf>
    <xf numFmtId="49" fontId="20" fillId="0" borderId="2" xfId="0" applyNumberFormat="1" applyFont="1" applyBorder="1" applyAlignment="1" applyProtection="1">
      <protection locked="0"/>
    </xf>
    <xf numFmtId="165" fontId="17" fillId="3" borderId="1" xfId="18" applyFont="1" applyFill="1" applyBorder="1" applyAlignment="1" applyProtection="1">
      <alignment shrinkToFit="1"/>
    </xf>
    <xf numFmtId="165" fontId="17" fillId="3" borderId="2" xfId="18" applyFont="1" applyFill="1" applyBorder="1" applyAlignment="1" applyProtection="1">
      <alignment shrinkToFit="1"/>
    </xf>
    <xf numFmtId="0" fontId="0" fillId="0" borderId="47" xfId="0" applyBorder="1" applyAlignment="1" applyProtection="1">
      <alignment horizontal="right"/>
      <protection hidden="1"/>
    </xf>
    <xf numFmtId="0" fontId="0" fillId="0" borderId="48" xfId="0" applyBorder="1" applyAlignment="1" applyProtection="1">
      <alignment horizontal="right"/>
      <protection hidden="1"/>
    </xf>
    <xf numFmtId="0" fontId="0" fillId="0" borderId="128" xfId="0" applyBorder="1" applyAlignment="1" applyProtection="1">
      <alignment horizontal="right"/>
      <protection hidden="1"/>
    </xf>
    <xf numFmtId="0" fontId="0" fillId="0" borderId="29" xfId="0" applyNumberFormat="1" applyBorder="1" applyAlignment="1" applyProtection="1">
      <alignment horizontal="left"/>
      <protection hidden="1"/>
    </xf>
    <xf numFmtId="0" fontId="0" fillId="0" borderId="34" xfId="0" applyNumberFormat="1" applyBorder="1" applyAlignment="1" applyProtection="1">
      <alignment horizontal="left"/>
      <protection hidden="1"/>
    </xf>
    <xf numFmtId="0" fontId="7" fillId="0" borderId="140" xfId="0" applyFont="1" applyBorder="1" applyAlignment="1" applyProtection="1">
      <alignment horizontal="left"/>
      <protection hidden="1"/>
    </xf>
    <xf numFmtId="0" fontId="7" fillId="0" borderId="137" xfId="0" applyFont="1" applyBorder="1" applyAlignment="1" applyProtection="1">
      <alignment horizontal="left"/>
      <protection hidden="1"/>
    </xf>
    <xf numFmtId="165" fontId="2" fillId="3" borderId="30" xfId="18" quotePrefix="1" applyFont="1" applyFill="1" applyBorder="1" applyAlignment="1" applyProtection="1">
      <alignment horizontal="left" vertical="center" indent="1"/>
      <protection hidden="1"/>
    </xf>
    <xf numFmtId="0" fontId="16" fillId="0" borderId="28" xfId="0" applyFont="1" applyBorder="1" applyAlignment="1" applyProtection="1">
      <alignment horizontal="left" vertical="center" indent="1"/>
      <protection hidden="1"/>
    </xf>
    <xf numFmtId="0" fontId="26" fillId="0" borderId="49" xfId="0" applyFont="1" applyBorder="1" applyAlignment="1" applyProtection="1">
      <alignment horizontal="center" vertical="center"/>
      <protection hidden="1"/>
    </xf>
    <xf numFmtId="0" fontId="26" fillId="0" borderId="11" xfId="0" applyFont="1" applyBorder="1" applyAlignment="1" applyProtection="1">
      <alignment horizontal="center" vertical="center"/>
      <protection hidden="1"/>
    </xf>
    <xf numFmtId="0" fontId="26" fillId="0" borderId="18" xfId="0" applyFont="1" applyBorder="1" applyAlignment="1" applyProtection="1">
      <alignment horizontal="center" vertical="center"/>
      <protection hidden="1"/>
    </xf>
    <xf numFmtId="165" fontId="0" fillId="0" borderId="33" xfId="0" applyNumberFormat="1" applyBorder="1" applyAlignment="1" applyProtection="1">
      <alignment horizontal="left"/>
      <protection hidden="1"/>
    </xf>
    <xf numFmtId="0" fontId="0" fillId="0" borderId="30" xfId="0" applyNumberFormat="1" applyBorder="1" applyAlignment="1" applyProtection="1">
      <alignment horizontal="left"/>
      <protection hidden="1"/>
    </xf>
    <xf numFmtId="0" fontId="0" fillId="0" borderId="12" xfId="0" applyNumberFormat="1" applyBorder="1" applyAlignment="1" applyProtection="1">
      <alignment horizontal="left"/>
      <protection hidden="1"/>
    </xf>
    <xf numFmtId="165" fontId="0" fillId="0" borderId="27" xfId="0" applyNumberFormat="1" applyBorder="1" applyAlignment="1" applyProtection="1">
      <alignment horizontal="left" wrapText="1"/>
      <protection hidden="1"/>
    </xf>
    <xf numFmtId="165" fontId="14" fillId="0" borderId="49" xfId="17" applyFont="1" applyFill="1" applyBorder="1" applyAlignment="1" applyProtection="1">
      <alignment vertical="center"/>
      <protection locked="0"/>
    </xf>
    <xf numFmtId="165" fontId="14" fillId="0" borderId="11" xfId="17" applyFont="1" applyFill="1" applyBorder="1" applyAlignment="1" applyProtection="1">
      <alignment vertical="center"/>
      <protection locked="0"/>
    </xf>
    <xf numFmtId="165" fontId="14" fillId="0" borderId="18" xfId="17" applyFont="1" applyFill="1" applyBorder="1" applyAlignment="1" applyProtection="1">
      <alignment vertical="center"/>
      <protection locked="0"/>
    </xf>
    <xf numFmtId="165" fontId="45" fillId="0" borderId="49" xfId="17" applyFont="1" applyBorder="1" applyAlignment="1" applyProtection="1">
      <alignment horizontal="left" vertical="center"/>
      <protection locked="0"/>
    </xf>
  </cellXfs>
  <cellStyles count="20">
    <cellStyle name="Cele, oddel tisice" xfId="2" xr:uid="{00000000-0005-0000-0000-000000000000}"/>
    <cellStyle name="čárky 2" xfId="3" xr:uid="{00000000-0005-0000-0000-000001000000}"/>
    <cellStyle name="čárky 3" xfId="4" xr:uid="{00000000-0005-0000-0000-000002000000}"/>
    <cellStyle name="čárky 3 2" xfId="5" xr:uid="{00000000-0005-0000-0000-000003000000}"/>
    <cellStyle name="Hypertextový odkaz 2" xfId="6" xr:uid="{00000000-0005-0000-0000-000004000000}"/>
    <cellStyle name="Normal_Aktivita 1 vodovod Kotesova 2004-05-25" xfId="7" xr:uid="{00000000-0005-0000-0000-000005000000}"/>
    <cellStyle name="Normální" xfId="0" builtinId="0"/>
    <cellStyle name="Normální 12" xfId="8" xr:uid="{00000000-0005-0000-0000-000007000000}"/>
    <cellStyle name="normální 2" xfId="9" xr:uid="{00000000-0005-0000-0000-000008000000}"/>
    <cellStyle name="normální 22" xfId="10" xr:uid="{00000000-0005-0000-0000-000009000000}"/>
    <cellStyle name="normální 3" xfId="11" xr:uid="{00000000-0005-0000-0000-00000A000000}"/>
    <cellStyle name="normální 3 2" xfId="12" xr:uid="{00000000-0005-0000-0000-00000B000000}"/>
    <cellStyle name="normální 3_Priloha_01_prac" xfId="13" xr:uid="{00000000-0005-0000-0000-00000C000000}"/>
    <cellStyle name="Normální 4" xfId="14" xr:uid="{00000000-0005-0000-0000-00000D000000}"/>
    <cellStyle name="Normální 5" xfId="1" xr:uid="{00000000-0005-0000-0000-00000E000000}"/>
    <cellStyle name="Normální 6" xfId="16" xr:uid="{00000000-0005-0000-0000-00000F000000}"/>
    <cellStyle name="normální_80" xfId="17" xr:uid="{00000000-0005-0000-0000-000010000000}"/>
    <cellStyle name="normální_81" xfId="18" xr:uid="{00000000-0005-0000-0000-000011000000}"/>
    <cellStyle name="normální_82" xfId="19" xr:uid="{00000000-0005-0000-0000-000012000000}"/>
    <cellStyle name="Zadano" xfId="15" xr:uid="{00000000-0005-0000-0000-000013000000}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"/>
  <sheetViews>
    <sheetView tabSelected="1" zoomScaleNormal="100" workbookViewId="0">
      <selection activeCell="M39" sqref="M39"/>
    </sheetView>
  </sheetViews>
  <sheetFormatPr defaultRowHeight="15" x14ac:dyDescent="0.25"/>
  <cols>
    <col min="2" max="2" width="11.28515625" customWidth="1"/>
    <col min="9" max="9" width="6.42578125" customWidth="1"/>
    <col min="10" max="10" width="9.140625" hidden="1" customWidth="1"/>
    <col min="11" max="11" width="9.7109375" customWidth="1"/>
    <col min="12" max="12" width="4.140625" customWidth="1"/>
    <col min="21" max="21" width="11" bestFit="1" customWidth="1"/>
  </cols>
  <sheetData>
    <row r="1" spans="1:16" ht="15.75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8.75" thickBot="1" x14ac:dyDescent="0.3">
      <c r="A2" s="547"/>
      <c r="B2" s="548"/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3"/>
      <c r="N2" s="3"/>
      <c r="O2" s="3"/>
      <c r="P2" s="3"/>
    </row>
    <row r="3" spans="1:16" ht="18.75" thickBot="1" x14ac:dyDescent="0.3">
      <c r="A3" s="549"/>
      <c r="B3" s="550"/>
      <c r="C3" s="551" t="s">
        <v>6</v>
      </c>
      <c r="D3" s="552"/>
      <c r="E3" s="552"/>
      <c r="F3" s="552"/>
      <c r="G3" s="552"/>
      <c r="H3" s="552"/>
      <c r="I3" s="552"/>
      <c r="J3" s="552"/>
      <c r="K3" s="552"/>
      <c r="L3" s="553"/>
      <c r="M3" s="4" t="s">
        <v>7</v>
      </c>
      <c r="N3" s="5"/>
      <c r="O3" s="5"/>
      <c r="P3" s="6"/>
    </row>
    <row r="4" spans="1:16" ht="15.75" x14ac:dyDescent="0.25">
      <c r="A4" s="554" t="s">
        <v>8</v>
      </c>
      <c r="B4" s="555"/>
      <c r="C4" s="556" t="s">
        <v>172</v>
      </c>
      <c r="D4" s="557"/>
      <c r="E4" s="557"/>
      <c r="F4" s="557"/>
      <c r="G4" s="557"/>
      <c r="H4" s="557"/>
      <c r="I4" s="557"/>
      <c r="J4" s="557"/>
      <c r="K4" s="557"/>
      <c r="L4" s="558"/>
      <c r="M4" s="7"/>
      <c r="N4" s="7"/>
      <c r="O4" s="8"/>
      <c r="P4" s="9"/>
    </row>
    <row r="5" spans="1:16" ht="15.75" customHeight="1" x14ac:dyDescent="0.25">
      <c r="A5" s="559" t="s">
        <v>9</v>
      </c>
      <c r="B5" s="560"/>
      <c r="C5" s="561" t="s">
        <v>173</v>
      </c>
      <c r="D5" s="562"/>
      <c r="E5" s="562"/>
      <c r="F5" s="562"/>
      <c r="G5" s="562"/>
      <c r="H5" s="562"/>
      <c r="I5" s="562"/>
      <c r="J5" s="562"/>
      <c r="K5" s="562"/>
      <c r="L5" s="563"/>
      <c r="M5" s="10"/>
      <c r="N5" s="8"/>
      <c r="O5" s="8"/>
      <c r="P5" s="9"/>
    </row>
    <row r="6" spans="1:16" ht="16.5" thickBot="1" x14ac:dyDescent="0.3">
      <c r="A6" s="564" t="s">
        <v>10</v>
      </c>
      <c r="B6" s="565"/>
      <c r="C6" s="566" t="s">
        <v>11</v>
      </c>
      <c r="D6" s="567"/>
      <c r="E6" s="567"/>
      <c r="F6" s="567"/>
      <c r="G6" s="567"/>
      <c r="H6" s="567"/>
      <c r="I6" s="567"/>
      <c r="J6" s="567"/>
      <c r="K6" s="567"/>
      <c r="L6" s="568"/>
      <c r="M6" s="10"/>
      <c r="N6" s="8"/>
      <c r="O6" s="8"/>
      <c r="P6" s="9"/>
    </row>
    <row r="7" spans="1:16" ht="16.5" thickBot="1" x14ac:dyDescent="0.3">
      <c r="A7" s="11" t="s">
        <v>12</v>
      </c>
      <c r="B7" s="12">
        <v>70994234</v>
      </c>
      <c r="C7" s="569" t="s">
        <v>13</v>
      </c>
      <c r="D7" s="570"/>
      <c r="E7" s="570"/>
      <c r="F7" s="570"/>
      <c r="G7" s="570"/>
      <c r="H7" s="570"/>
      <c r="I7" s="571"/>
      <c r="J7" s="572"/>
      <c r="K7" s="572"/>
      <c r="L7" s="573"/>
      <c r="M7" s="13" t="s">
        <v>4</v>
      </c>
      <c r="N7" s="574"/>
      <c r="O7" s="575"/>
      <c r="P7" s="14"/>
    </row>
    <row r="8" spans="1:16" ht="15.75" x14ac:dyDescent="0.25">
      <c r="A8" s="15"/>
      <c r="B8" s="16"/>
      <c r="C8" s="16"/>
      <c r="D8" s="16"/>
      <c r="E8" s="16"/>
      <c r="F8" s="7"/>
      <c r="G8" s="7"/>
      <c r="H8" s="7"/>
      <c r="I8" s="7"/>
      <c r="J8" s="7"/>
      <c r="K8" s="7"/>
      <c r="L8" s="7"/>
      <c r="M8" s="7"/>
      <c r="N8" s="7"/>
      <c r="O8" s="8"/>
      <c r="P8" s="9"/>
    </row>
    <row r="9" spans="1:16" ht="15.75" x14ac:dyDescent="0.25">
      <c r="A9" s="17" t="s">
        <v>14</v>
      </c>
      <c r="B9" s="18"/>
      <c r="C9" s="18"/>
      <c r="D9" s="18"/>
      <c r="E9" s="18"/>
      <c r="F9" s="18"/>
      <c r="G9" s="18"/>
      <c r="H9" s="18"/>
      <c r="I9" s="8"/>
      <c r="J9" s="8"/>
      <c r="K9" s="8"/>
      <c r="L9" s="8"/>
      <c r="M9" s="8"/>
      <c r="N9" s="8"/>
      <c r="O9" s="8"/>
      <c r="P9" s="19"/>
    </row>
    <row r="10" spans="1:16" x14ac:dyDescent="0.25">
      <c r="A10" s="20"/>
      <c r="B10" s="21" t="s">
        <v>15</v>
      </c>
      <c r="C10" s="18"/>
      <c r="D10" s="21"/>
      <c r="E10" s="18"/>
      <c r="F10" s="18"/>
      <c r="G10" s="18"/>
      <c r="H10" s="18"/>
      <c r="I10" s="509" t="s">
        <v>16</v>
      </c>
      <c r="J10" s="510"/>
      <c r="K10" s="510"/>
      <c r="L10" s="511"/>
      <c r="M10" s="509" t="s">
        <v>17</v>
      </c>
      <c r="N10" s="510"/>
      <c r="O10" s="510"/>
      <c r="P10" s="512"/>
    </row>
    <row r="11" spans="1:16" x14ac:dyDescent="0.25">
      <c r="A11" s="25">
        <v>8003</v>
      </c>
      <c r="B11" s="26" t="s">
        <v>18</v>
      </c>
      <c r="C11" s="27"/>
      <c r="D11" s="28"/>
      <c r="E11" s="28"/>
      <c r="F11" s="28"/>
      <c r="G11" s="28"/>
      <c r="H11" s="28"/>
      <c r="I11" s="508">
        <v>12</v>
      </c>
      <c r="J11" s="542">
        <v>2017</v>
      </c>
      <c r="K11" s="543"/>
      <c r="L11" s="543"/>
      <c r="M11" s="508">
        <v>5</v>
      </c>
      <c r="N11" s="544">
        <v>2019</v>
      </c>
      <c r="O11" s="545"/>
      <c r="P11" s="546"/>
    </row>
    <row r="12" spans="1:16" x14ac:dyDescent="0.25">
      <c r="A12" s="25">
        <v>8004</v>
      </c>
      <c r="B12" s="26" t="s">
        <v>19</v>
      </c>
      <c r="C12" s="27"/>
      <c r="D12" s="28"/>
      <c r="E12" s="28"/>
      <c r="F12" s="28"/>
      <c r="G12" s="28"/>
      <c r="H12" s="28"/>
      <c r="I12" s="29">
        <v>8</v>
      </c>
      <c r="J12" s="576">
        <v>2021</v>
      </c>
      <c r="K12" s="577"/>
      <c r="L12" s="578"/>
      <c r="M12" s="29">
        <v>12</v>
      </c>
      <c r="N12" s="576">
        <v>2021</v>
      </c>
      <c r="O12" s="577"/>
      <c r="P12" s="579"/>
    </row>
    <row r="13" spans="1:16" x14ac:dyDescent="0.25">
      <c r="A13" s="25">
        <v>8005</v>
      </c>
      <c r="B13" s="26" t="s">
        <v>20</v>
      </c>
      <c r="C13" s="27"/>
      <c r="D13" s="28"/>
      <c r="E13" s="28"/>
      <c r="F13" s="28"/>
      <c r="G13" s="28"/>
      <c r="H13" s="28"/>
      <c r="I13" s="29"/>
      <c r="J13" s="576"/>
      <c r="K13" s="577"/>
      <c r="L13" s="578"/>
      <c r="M13" s="29"/>
      <c r="N13" s="576"/>
      <c r="O13" s="577"/>
      <c r="P13" s="579"/>
    </row>
    <row r="14" spans="1:16" x14ac:dyDescent="0.25">
      <c r="A14" s="30">
        <v>8006</v>
      </c>
      <c r="B14" s="31" t="s">
        <v>21</v>
      </c>
      <c r="C14" s="32"/>
      <c r="D14" s="33"/>
      <c r="E14" s="33"/>
      <c r="F14" s="33"/>
      <c r="G14" s="33"/>
      <c r="H14" s="33"/>
      <c r="I14" s="29">
        <v>11</v>
      </c>
      <c r="J14" s="576">
        <v>2022</v>
      </c>
      <c r="K14" s="577"/>
      <c r="L14" s="578"/>
      <c r="M14" s="29">
        <v>12</v>
      </c>
      <c r="N14" s="576">
        <v>2024</v>
      </c>
      <c r="O14" s="577"/>
      <c r="P14" s="579"/>
    </row>
    <row r="15" spans="1:16" x14ac:dyDescent="0.25">
      <c r="A15" s="25">
        <v>8007</v>
      </c>
      <c r="B15" s="26" t="s">
        <v>22</v>
      </c>
      <c r="C15" s="27"/>
      <c r="D15" s="28"/>
      <c r="E15" s="28"/>
      <c r="F15" s="28"/>
      <c r="G15" s="28"/>
      <c r="H15" s="28"/>
      <c r="I15" s="29"/>
      <c r="J15" s="576"/>
      <c r="K15" s="577"/>
      <c r="L15" s="578"/>
      <c r="M15" s="29"/>
      <c r="N15" s="576"/>
      <c r="O15" s="577"/>
      <c r="P15" s="579"/>
    </row>
    <row r="16" spans="1:16" x14ac:dyDescent="0.25">
      <c r="A16" s="34">
        <v>8008</v>
      </c>
      <c r="B16" s="35" t="s">
        <v>23</v>
      </c>
      <c r="C16" s="36"/>
      <c r="D16" s="37"/>
      <c r="E16" s="37"/>
      <c r="F16" s="37"/>
      <c r="G16" s="37"/>
      <c r="H16" s="37"/>
      <c r="I16" s="38">
        <v>1</v>
      </c>
      <c r="J16" s="580">
        <v>2025</v>
      </c>
      <c r="K16" s="581"/>
      <c r="L16" s="582"/>
      <c r="M16" s="38">
        <v>3</v>
      </c>
      <c r="N16" s="580">
        <v>2025</v>
      </c>
      <c r="O16" s="581"/>
      <c r="P16" s="583"/>
    </row>
    <row r="17" spans="1:16" x14ac:dyDescent="0.25">
      <c r="A17" s="17" t="s">
        <v>24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40"/>
    </row>
    <row r="18" spans="1:16" ht="15.75" thickBot="1" x14ac:dyDescent="0.3">
      <c r="A18" s="41"/>
      <c r="B18" s="42" t="s">
        <v>25</v>
      </c>
      <c r="C18" s="43"/>
      <c r="D18" s="43"/>
      <c r="E18" s="43"/>
      <c r="F18" s="22" t="s">
        <v>26</v>
      </c>
      <c r="G18" s="44"/>
      <c r="H18" s="44"/>
      <c r="I18" s="23"/>
      <c r="J18" s="23"/>
      <c r="K18" s="22" t="s">
        <v>27</v>
      </c>
      <c r="L18" s="23"/>
      <c r="M18" s="45"/>
      <c r="N18" s="23"/>
      <c r="O18" s="23"/>
      <c r="P18" s="24"/>
    </row>
    <row r="19" spans="1:16" ht="16.5" thickTop="1" x14ac:dyDescent="0.25">
      <c r="A19" s="46">
        <v>8011</v>
      </c>
      <c r="B19" s="47" t="s">
        <v>155</v>
      </c>
      <c r="C19" s="48"/>
      <c r="D19" s="48"/>
      <c r="E19" s="49"/>
      <c r="F19" s="47"/>
      <c r="G19" s="48"/>
      <c r="H19" s="48"/>
      <c r="I19" s="48"/>
      <c r="J19" s="49"/>
      <c r="K19" s="537" t="s">
        <v>160</v>
      </c>
      <c r="L19" s="50"/>
      <c r="M19" s="50"/>
      <c r="N19" s="50"/>
      <c r="O19" s="50"/>
      <c r="P19" s="51"/>
    </row>
    <row r="20" spans="1:16" ht="15.75" customHeight="1" x14ac:dyDescent="0.25">
      <c r="A20" s="52">
        <v>8012</v>
      </c>
      <c r="B20" s="53" t="s">
        <v>156</v>
      </c>
      <c r="C20" s="54"/>
      <c r="D20" s="54"/>
      <c r="E20" s="55"/>
      <c r="F20" s="53"/>
      <c r="G20" s="54"/>
      <c r="H20" s="54"/>
      <c r="I20" s="54"/>
      <c r="J20" s="55"/>
      <c r="K20" s="59" t="s">
        <v>161</v>
      </c>
      <c r="L20" s="57"/>
      <c r="M20" s="57"/>
      <c r="N20" s="57"/>
      <c r="O20" s="57"/>
      <c r="P20" s="58"/>
    </row>
    <row r="21" spans="1:16" ht="15.75" x14ac:dyDescent="0.25">
      <c r="A21" s="52">
        <v>8013</v>
      </c>
      <c r="B21" s="621" t="s">
        <v>158</v>
      </c>
      <c r="C21" s="622"/>
      <c r="D21" s="622"/>
      <c r="E21" s="623"/>
      <c r="F21" s="621" t="s">
        <v>28</v>
      </c>
      <c r="G21" s="622"/>
      <c r="H21" s="622"/>
      <c r="I21" s="622"/>
      <c r="J21" s="623"/>
      <c r="K21" s="624">
        <v>24</v>
      </c>
      <c r="L21" s="57"/>
      <c r="M21" s="57"/>
      <c r="N21" s="57"/>
      <c r="O21" s="57"/>
      <c r="P21" s="58"/>
    </row>
    <row r="22" spans="1:16" ht="15.75" x14ac:dyDescent="0.25">
      <c r="A22" s="52">
        <v>8014</v>
      </c>
      <c r="B22" s="621" t="s">
        <v>157</v>
      </c>
      <c r="C22" s="622"/>
      <c r="D22" s="622"/>
      <c r="E22" s="623"/>
      <c r="F22" s="621" t="s">
        <v>28</v>
      </c>
      <c r="G22" s="622"/>
      <c r="H22" s="622"/>
      <c r="I22" s="622"/>
      <c r="J22" s="623"/>
      <c r="K22" s="624">
        <v>18</v>
      </c>
      <c r="L22" s="57"/>
      <c r="M22" s="57"/>
      <c r="N22" s="57"/>
      <c r="O22" s="57"/>
      <c r="P22" s="58"/>
    </row>
    <row r="23" spans="1:16" ht="15.75" x14ac:dyDescent="0.25">
      <c r="A23" s="52">
        <v>8015</v>
      </c>
      <c r="B23" s="621" t="s">
        <v>175</v>
      </c>
      <c r="C23" s="622"/>
      <c r="D23" s="622"/>
      <c r="E23" s="623"/>
      <c r="F23" s="621" t="s">
        <v>28</v>
      </c>
      <c r="G23" s="622"/>
      <c r="H23" s="622"/>
      <c r="I23" s="622"/>
      <c r="J23" s="623"/>
      <c r="K23" s="624">
        <v>17</v>
      </c>
      <c r="L23" s="57"/>
      <c r="M23" s="57"/>
      <c r="N23" s="57"/>
      <c r="O23" s="57"/>
      <c r="P23" s="58"/>
    </row>
    <row r="24" spans="1:16" ht="15.75" x14ac:dyDescent="0.25">
      <c r="A24" s="52">
        <v>8016</v>
      </c>
      <c r="B24" s="621" t="s">
        <v>159</v>
      </c>
      <c r="C24" s="622"/>
      <c r="D24" s="622"/>
      <c r="E24" s="623"/>
      <c r="F24" s="621" t="s">
        <v>28</v>
      </c>
      <c r="G24" s="622"/>
      <c r="H24" s="622"/>
      <c r="I24" s="622"/>
      <c r="J24" s="623"/>
      <c r="K24" s="624">
        <v>3</v>
      </c>
      <c r="L24" s="57"/>
      <c r="M24" s="57"/>
      <c r="N24" s="57"/>
      <c r="O24" s="57"/>
      <c r="P24" s="58"/>
    </row>
    <row r="25" spans="1:16" ht="15.75" x14ac:dyDescent="0.25">
      <c r="A25" s="52">
        <v>8017</v>
      </c>
      <c r="B25" s="621" t="s">
        <v>176</v>
      </c>
      <c r="C25" s="622"/>
      <c r="D25" s="622"/>
      <c r="E25" s="623"/>
      <c r="F25" s="621" t="s">
        <v>28</v>
      </c>
      <c r="G25" s="622"/>
      <c r="H25" s="622"/>
      <c r="I25" s="622"/>
      <c r="J25" s="623"/>
      <c r="K25" s="624">
        <v>4</v>
      </c>
      <c r="L25" s="57"/>
      <c r="M25" s="57"/>
      <c r="N25" s="57"/>
      <c r="O25" s="57"/>
      <c r="P25" s="58"/>
    </row>
    <row r="26" spans="1:16" ht="15.75" x14ac:dyDescent="0.25">
      <c r="A26" s="52">
        <v>8018</v>
      </c>
      <c r="B26" s="538"/>
      <c r="C26" s="539"/>
      <c r="D26" s="539"/>
      <c r="E26" s="540"/>
      <c r="F26" s="538"/>
      <c r="G26" s="539"/>
      <c r="H26" s="539"/>
      <c r="I26" s="539"/>
      <c r="J26" s="540"/>
      <c r="K26" s="541"/>
      <c r="L26" s="57"/>
      <c r="M26" s="57"/>
      <c r="N26" s="57"/>
      <c r="O26" s="57"/>
      <c r="P26" s="58"/>
    </row>
    <row r="27" spans="1:16" ht="15.75" x14ac:dyDescent="0.25">
      <c r="A27" s="52">
        <v>8019</v>
      </c>
      <c r="B27" s="53"/>
      <c r="C27" s="54"/>
      <c r="D27" s="54"/>
      <c r="E27" s="55"/>
      <c r="F27" s="53"/>
      <c r="G27" s="54"/>
      <c r="H27" s="54"/>
      <c r="I27" s="54"/>
      <c r="J27" s="55"/>
      <c r="K27" s="59"/>
      <c r="L27" s="57"/>
      <c r="M27" s="57"/>
      <c r="N27" s="57"/>
      <c r="O27" s="57"/>
      <c r="P27" s="58"/>
    </row>
    <row r="28" spans="1:16" ht="15.75" x14ac:dyDescent="0.25">
      <c r="A28" s="52">
        <v>8020</v>
      </c>
      <c r="B28" s="53"/>
      <c r="C28" s="54"/>
      <c r="D28" s="54"/>
      <c r="E28" s="55"/>
      <c r="F28" s="53"/>
      <c r="G28" s="54"/>
      <c r="H28" s="54"/>
      <c r="I28" s="54"/>
      <c r="J28" s="55"/>
      <c r="K28" s="56"/>
      <c r="L28" s="57"/>
      <c r="M28" s="57"/>
      <c r="N28" s="57"/>
      <c r="O28" s="57"/>
      <c r="P28" s="58"/>
    </row>
    <row r="29" spans="1:16" ht="15.75" x14ac:dyDescent="0.25">
      <c r="A29" s="52">
        <v>8021</v>
      </c>
      <c r="B29" s="53"/>
      <c r="C29" s="54"/>
      <c r="D29" s="54"/>
      <c r="E29" s="55"/>
      <c r="F29" s="53"/>
      <c r="G29" s="54"/>
      <c r="H29" s="54"/>
      <c r="I29" s="54"/>
      <c r="J29" s="55"/>
      <c r="K29" s="56"/>
      <c r="L29" s="57"/>
      <c r="M29" s="57"/>
      <c r="N29" s="57"/>
      <c r="O29" s="57"/>
      <c r="P29" s="58"/>
    </row>
    <row r="30" spans="1:16" ht="16.5" thickBot="1" x14ac:dyDescent="0.3">
      <c r="A30" s="52">
        <v>8022</v>
      </c>
      <c r="B30" s="60"/>
      <c r="C30" s="61"/>
      <c r="D30" s="61"/>
      <c r="E30" s="62"/>
      <c r="F30" s="60"/>
      <c r="G30" s="61"/>
      <c r="H30" s="61"/>
      <c r="I30" s="61"/>
      <c r="J30" s="62"/>
      <c r="K30" s="63"/>
      <c r="L30" s="64"/>
      <c r="M30" s="64"/>
      <c r="N30" s="64"/>
      <c r="O30" s="64"/>
      <c r="P30" s="65"/>
    </row>
    <row r="31" spans="1:16" ht="15.75" thickTop="1" x14ac:dyDescent="0.25">
      <c r="A31" s="66"/>
      <c r="B31" s="67"/>
      <c r="C31" s="67"/>
      <c r="D31" s="67"/>
      <c r="E31" s="67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40"/>
    </row>
    <row r="32" spans="1:16" x14ac:dyDescent="0.25">
      <c r="A32" s="68" t="s">
        <v>29</v>
      </c>
      <c r="B32" s="69"/>
      <c r="C32" s="69"/>
      <c r="D32" s="70"/>
      <c r="E32" s="70"/>
      <c r="F32" s="70"/>
      <c r="G32" s="70"/>
      <c r="H32" s="70"/>
      <c r="I32" s="71"/>
      <c r="J32" s="71"/>
      <c r="K32" s="71"/>
      <c r="L32" s="71"/>
      <c r="M32" s="71"/>
      <c r="N32" s="71"/>
      <c r="O32" s="71"/>
      <c r="P32" s="72"/>
    </row>
    <row r="33" spans="1:16" x14ac:dyDescent="0.25">
      <c r="A33" s="73"/>
      <c r="B33" s="74" t="s">
        <v>30</v>
      </c>
      <c r="C33" s="74"/>
      <c r="D33" s="39"/>
      <c r="E33" s="39"/>
      <c r="F33" s="39"/>
      <c r="G33" s="39"/>
      <c r="H33" s="39"/>
      <c r="I33" s="75"/>
      <c r="J33" s="75"/>
      <c r="K33" s="75"/>
      <c r="L33" s="75"/>
      <c r="M33" s="75"/>
      <c r="N33" s="75"/>
      <c r="O33" s="75"/>
      <c r="P33" s="76"/>
    </row>
    <row r="34" spans="1:16" x14ac:dyDescent="0.25">
      <c r="A34" s="73"/>
      <c r="B34" s="1"/>
      <c r="C34" s="74"/>
      <c r="D34" s="39"/>
      <c r="E34" s="39"/>
      <c r="F34" s="39"/>
      <c r="G34" s="39"/>
      <c r="H34" s="39"/>
      <c r="I34" s="75"/>
      <c r="J34" s="75"/>
      <c r="K34" s="75"/>
      <c r="L34" s="75"/>
      <c r="M34" s="75"/>
      <c r="N34" s="75"/>
      <c r="O34" s="75"/>
      <c r="P34" s="76"/>
    </row>
    <row r="35" spans="1:16" x14ac:dyDescent="0.25">
      <c r="A35" s="584"/>
      <c r="B35" s="585"/>
      <c r="C35" s="585"/>
      <c r="D35" s="585"/>
      <c r="E35" s="585"/>
      <c r="F35" s="585"/>
      <c r="G35" s="585"/>
      <c r="H35" s="585"/>
      <c r="I35" s="585"/>
      <c r="J35" s="585"/>
      <c r="K35" s="585"/>
      <c r="L35" s="585"/>
      <c r="M35" s="585"/>
      <c r="N35" s="585"/>
      <c r="O35" s="585"/>
      <c r="P35" s="586"/>
    </row>
    <row r="36" spans="1:16" x14ac:dyDescent="0.25">
      <c r="A36" s="584"/>
      <c r="B36" s="585"/>
      <c r="C36" s="585"/>
      <c r="D36" s="585"/>
      <c r="E36" s="585"/>
      <c r="F36" s="585"/>
      <c r="G36" s="585"/>
      <c r="H36" s="585"/>
      <c r="I36" s="585"/>
      <c r="J36" s="585"/>
      <c r="K36" s="585"/>
      <c r="L36" s="585"/>
      <c r="M36" s="585"/>
      <c r="N36" s="585"/>
      <c r="O36" s="585"/>
      <c r="P36" s="586"/>
    </row>
    <row r="37" spans="1:16" ht="15.75" thickBot="1" x14ac:dyDescent="0.3">
      <c r="A37" s="587"/>
      <c r="B37" s="588"/>
      <c r="C37" s="588"/>
      <c r="D37" s="588"/>
      <c r="E37" s="588"/>
      <c r="F37" s="588"/>
      <c r="G37" s="588"/>
      <c r="H37" s="588"/>
      <c r="I37" s="588"/>
      <c r="J37" s="588"/>
      <c r="K37" s="588"/>
      <c r="L37" s="588"/>
      <c r="M37" s="588"/>
      <c r="N37" s="588"/>
      <c r="O37" s="588"/>
      <c r="P37" s="589"/>
    </row>
    <row r="38" spans="1:16" x14ac:dyDescent="0.25">
      <c r="A38" s="74" t="s">
        <v>0</v>
      </c>
      <c r="B38" s="74"/>
      <c r="C38" s="74"/>
      <c r="D38" s="39"/>
      <c r="E38" s="39"/>
      <c r="F38" s="39"/>
      <c r="G38" s="39"/>
      <c r="H38" s="39"/>
      <c r="I38" s="77"/>
      <c r="J38" s="77"/>
      <c r="K38" s="77"/>
      <c r="L38" s="77"/>
      <c r="M38" s="77"/>
      <c r="N38" s="77"/>
      <c r="O38" s="77"/>
      <c r="P38" s="77"/>
    </row>
  </sheetData>
  <mergeCells count="25">
    <mergeCell ref="J15:L15"/>
    <mergeCell ref="N15:P15"/>
    <mergeCell ref="J16:L16"/>
    <mergeCell ref="N16:P16"/>
    <mergeCell ref="A35:P37"/>
    <mergeCell ref="J12:L12"/>
    <mergeCell ref="N12:P12"/>
    <mergeCell ref="J13:L13"/>
    <mergeCell ref="N13:P13"/>
    <mergeCell ref="J14:L14"/>
    <mergeCell ref="N14:P14"/>
    <mergeCell ref="J11:L11"/>
    <mergeCell ref="N11:P11"/>
    <mergeCell ref="A2:L2"/>
    <mergeCell ref="A3:B3"/>
    <mergeCell ref="C3:L3"/>
    <mergeCell ref="A4:B4"/>
    <mergeCell ref="C4:L4"/>
    <mergeCell ref="A5:B5"/>
    <mergeCell ref="C5:L5"/>
    <mergeCell ref="A6:B6"/>
    <mergeCell ref="C6:L6"/>
    <mergeCell ref="C7:H7"/>
    <mergeCell ref="I7:L7"/>
    <mergeCell ref="N7:O7"/>
  </mergeCells>
  <conditionalFormatting sqref="C5:L5">
    <cfRule type="cellIs" dxfId="8" priority="1" operator="equal">
      <formula>0</formula>
    </cfRule>
  </conditionalFormatting>
  <dataValidations count="5">
    <dataValidation type="textLength" operator="lessThan" allowBlank="1" showInputMessage="1" showErrorMessage="1" errorTitle="Příliš dlouhý text !" error="Maximální délka textu je 100 znaků včetně mezer." sqref="A5" xr:uid="{00000000-0002-0000-0000-000000000000}">
      <formula1>151</formula1>
    </dataValidation>
    <dataValidation type="textLength" operator="equal" allowBlank="1" showInputMessage="1" showErrorMessage="1" errorTitle="Chyba " error="Rodné číslo musí mít 6 znaků_x000a_" sqref="I7:L7" xr:uid="{00000000-0002-0000-0000-000001000000}">
      <formula1>6</formula1>
    </dataValidation>
    <dataValidation type="whole" allowBlank="1" showInputMessage="1" showErrorMessage="1" promptTitle="Zadej rok" prompt="2000 - 2025" sqref="N11:P16 J12:L16" xr:uid="{00000000-0002-0000-0000-000002000000}">
      <formula1>2000</formula1>
      <formula2>2025</formula2>
    </dataValidation>
    <dataValidation allowBlank="1" showInputMessage="1" showErrorMessage="1" promptTitle="Zadej měsíc" prompt="1 - 12" sqref="M12:M16 I11:I16" xr:uid="{00000000-0002-0000-0000-000003000000}"/>
    <dataValidation type="whole" allowBlank="1" showInputMessage="1" showErrorMessage="1" promptTitle="Zadej rok" prompt="2000 - 2025" sqref="J11:L11" xr:uid="{00000000-0002-0000-0000-000004000000}">
      <formula1>2000</formula1>
      <formula2>2025</formula2>
    </dataValidation>
  </dataValidations>
  <pageMargins left="0.7" right="0.7" top="0.78740157499999996" bottom="0.78740157499999996" header="0.3" footer="0.3"/>
  <pageSetup paperSize="9" scale="6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6"/>
  <sheetViews>
    <sheetView zoomScale="85" zoomScaleNormal="85" workbookViewId="0">
      <selection activeCell="C5" sqref="C5:L5"/>
    </sheetView>
  </sheetViews>
  <sheetFormatPr defaultRowHeight="15.75" x14ac:dyDescent="0.25"/>
  <cols>
    <col min="1" max="1" width="6" style="78" customWidth="1"/>
    <col min="2" max="2" width="8.28515625" style="78" customWidth="1"/>
    <col min="3" max="3" width="24.7109375" style="78" customWidth="1"/>
    <col min="4" max="4" width="23.7109375" style="78" customWidth="1"/>
    <col min="5" max="14" width="8.7109375" style="78" customWidth="1"/>
    <col min="15" max="17" width="9.140625" style="78"/>
    <col min="18" max="18" width="9.85546875" style="78" bestFit="1" customWidth="1"/>
    <col min="19" max="16384" width="9.140625" style="78"/>
  </cols>
  <sheetData>
    <row r="1" spans="1:20" ht="6" customHeight="1" x14ac:dyDescent="0.25">
      <c r="A1" s="590"/>
      <c r="B1" s="590"/>
      <c r="C1" s="590"/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3"/>
      <c r="P1" s="3"/>
      <c r="Q1" s="3"/>
      <c r="R1" s="3"/>
      <c r="S1" s="3"/>
    </row>
    <row r="2" spans="1:20" ht="6" customHeight="1" x14ac:dyDescent="0.25">
      <c r="A2" s="591"/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3"/>
      <c r="P2" s="3"/>
      <c r="Q2" s="3"/>
    </row>
    <row r="3" spans="1:20" ht="30" customHeight="1" thickBot="1" x14ac:dyDescent="0.35">
      <c r="A3" s="592" t="s">
        <v>31</v>
      </c>
      <c r="B3" s="593"/>
      <c r="C3" s="593"/>
      <c r="D3" s="593"/>
      <c r="E3" s="593"/>
      <c r="F3" s="593"/>
      <c r="G3" s="593"/>
      <c r="H3" s="593"/>
      <c r="I3" s="593"/>
      <c r="J3" s="594"/>
      <c r="K3" s="79" t="s">
        <v>32</v>
      </c>
      <c r="L3" s="80"/>
      <c r="M3" s="595" t="s">
        <v>153</v>
      </c>
      <c r="N3" s="596"/>
      <c r="R3" s="3" t="s">
        <v>152</v>
      </c>
      <c r="S3" s="3"/>
      <c r="T3" s="513">
        <v>2018</v>
      </c>
    </row>
    <row r="4" spans="1:20" customFormat="1" x14ac:dyDescent="0.25">
      <c r="A4" s="554" t="s">
        <v>8</v>
      </c>
      <c r="B4" s="555"/>
      <c r="C4" s="597" t="s">
        <v>172</v>
      </c>
      <c r="D4" s="598"/>
      <c r="E4" s="598"/>
      <c r="F4" s="598"/>
      <c r="G4" s="598"/>
      <c r="H4" s="598"/>
      <c r="I4" s="598"/>
      <c r="J4" s="598"/>
      <c r="K4" s="598"/>
      <c r="L4" s="599"/>
      <c r="M4" s="7"/>
      <c r="N4" s="7"/>
      <c r="O4" s="8"/>
      <c r="P4" s="8"/>
    </row>
    <row r="5" spans="1:20" customFormat="1" x14ac:dyDescent="0.25">
      <c r="A5" s="559" t="s">
        <v>9</v>
      </c>
      <c r="B5" s="560"/>
      <c r="C5" s="600"/>
      <c r="D5" s="562"/>
      <c r="E5" s="562"/>
      <c r="F5" s="562"/>
      <c r="G5" s="562"/>
      <c r="H5" s="562"/>
      <c r="I5" s="562"/>
      <c r="J5" s="562"/>
      <c r="K5" s="562"/>
      <c r="L5" s="563"/>
      <c r="M5" s="10"/>
      <c r="N5" s="8"/>
      <c r="O5" s="8"/>
      <c r="P5" s="8"/>
    </row>
    <row r="6" spans="1:20" customFormat="1" ht="16.5" thickBot="1" x14ac:dyDescent="0.3">
      <c r="A6" s="564" t="s">
        <v>10</v>
      </c>
      <c r="B6" s="565"/>
      <c r="C6" s="600" t="s">
        <v>11</v>
      </c>
      <c r="D6" s="562"/>
      <c r="E6" s="562"/>
      <c r="F6" s="562"/>
      <c r="G6" s="562"/>
      <c r="H6" s="562"/>
      <c r="I6" s="562"/>
      <c r="J6" s="562"/>
      <c r="K6" s="562"/>
      <c r="L6" s="563"/>
      <c r="M6" s="10"/>
      <c r="N6" s="8"/>
      <c r="O6" s="8"/>
      <c r="P6" s="8"/>
    </row>
    <row r="7" spans="1:20" ht="16.5" thickTop="1" x14ac:dyDescent="0.25">
      <c r="A7" s="81"/>
      <c r="B7" s="82"/>
      <c r="C7" s="601"/>
      <c r="D7" s="602"/>
      <c r="E7" s="83" t="s">
        <v>33</v>
      </c>
      <c r="F7" s="84" t="s">
        <v>34</v>
      </c>
      <c r="G7" s="85" t="s">
        <v>35</v>
      </c>
      <c r="H7" s="86" t="s">
        <v>36</v>
      </c>
      <c r="I7" s="87" t="s">
        <v>37</v>
      </c>
      <c r="J7" s="88"/>
      <c r="K7" s="88"/>
      <c r="L7" s="89"/>
      <c r="M7" s="90" t="s">
        <v>38</v>
      </c>
      <c r="N7" s="91" t="s">
        <v>39</v>
      </c>
    </row>
    <row r="8" spans="1:20" ht="16.5" thickBot="1" x14ac:dyDescent="0.3">
      <c r="A8" s="92"/>
      <c r="B8" s="93"/>
      <c r="C8" s="94"/>
      <c r="D8" s="95" t="s">
        <v>40</v>
      </c>
      <c r="E8" s="96" t="s">
        <v>41</v>
      </c>
      <c r="F8" s="97" t="s">
        <v>42</v>
      </c>
      <c r="G8" s="98" t="s">
        <v>43</v>
      </c>
      <c r="H8" s="99" t="s">
        <v>44</v>
      </c>
      <c r="I8" s="100" t="s">
        <v>45</v>
      </c>
      <c r="J8" s="101" t="s">
        <v>46</v>
      </c>
      <c r="K8" s="102" t="s">
        <v>46</v>
      </c>
      <c r="L8" s="100" t="s">
        <v>46</v>
      </c>
      <c r="M8" s="96" t="s">
        <v>47</v>
      </c>
      <c r="N8" s="103" t="s">
        <v>48</v>
      </c>
    </row>
    <row r="9" spans="1:20" ht="16.5" thickBot="1" x14ac:dyDescent="0.3">
      <c r="A9" s="104" t="s">
        <v>49</v>
      </c>
      <c r="B9" s="105"/>
      <c r="C9" s="106" t="s">
        <v>50</v>
      </c>
      <c r="D9" s="107"/>
      <c r="E9" s="517">
        <v>2016</v>
      </c>
      <c r="F9" s="516">
        <v>2017</v>
      </c>
      <c r="G9" s="515">
        <v>2018</v>
      </c>
      <c r="H9" s="514">
        <v>2018</v>
      </c>
      <c r="I9" s="518">
        <v>2019</v>
      </c>
      <c r="J9" s="518">
        <v>2020</v>
      </c>
      <c r="K9" s="518">
        <v>2021</v>
      </c>
      <c r="L9" s="518">
        <v>2022</v>
      </c>
      <c r="M9" s="518">
        <v>2023</v>
      </c>
      <c r="N9" s="113" t="s">
        <v>1</v>
      </c>
    </row>
    <row r="10" spans="1:20" ht="6" customHeight="1" thickTop="1" thickBot="1" x14ac:dyDescent="0.3">
      <c r="A10" s="114"/>
      <c r="B10" s="114"/>
      <c r="C10" s="114"/>
      <c r="D10" s="114"/>
      <c r="E10" s="115"/>
      <c r="F10" s="115"/>
      <c r="G10" s="115"/>
      <c r="H10" s="116"/>
      <c r="I10" s="115"/>
      <c r="J10" s="115"/>
      <c r="K10" s="115"/>
      <c r="L10" s="115"/>
      <c r="M10" s="115"/>
      <c r="N10" s="115"/>
    </row>
    <row r="11" spans="1:20" x14ac:dyDescent="0.25">
      <c r="A11" s="117">
        <v>8121</v>
      </c>
      <c r="B11" s="118">
        <v>1</v>
      </c>
      <c r="C11" s="119" t="s">
        <v>51</v>
      </c>
      <c r="D11" s="120"/>
      <c r="E11" s="121"/>
      <c r="F11" s="122">
        <v>0</v>
      </c>
      <c r="G11" s="123">
        <v>3.740851724454</v>
      </c>
      <c r="H11" s="124"/>
      <c r="I11" s="123">
        <v>11.222555173362</v>
      </c>
      <c r="J11" s="123">
        <v>3.740851724454</v>
      </c>
      <c r="K11" s="123"/>
      <c r="L11" s="125">
        <v>21.821635059315</v>
      </c>
      <c r="M11" s="126">
        <v>21.821635059315</v>
      </c>
      <c r="N11" s="127">
        <f t="shared" ref="N11:N65" si="0">SUM(E11:M11)-H11</f>
        <v>62.347528740900003</v>
      </c>
    </row>
    <row r="12" spans="1:20" x14ac:dyDescent="0.25">
      <c r="A12" s="128"/>
      <c r="B12" s="129">
        <v>2</v>
      </c>
      <c r="C12" s="130" t="s">
        <v>162</v>
      </c>
      <c r="D12" s="131"/>
      <c r="E12" s="132"/>
      <c r="F12" s="133">
        <v>0</v>
      </c>
      <c r="G12" s="134">
        <v>14.547756706210002</v>
      </c>
      <c r="H12" s="135"/>
      <c r="I12" s="134">
        <v>101.83429694346999</v>
      </c>
      <c r="J12" s="134">
        <v>29.095513412420004</v>
      </c>
      <c r="K12" s="134"/>
      <c r="L12" s="136">
        <v>0</v>
      </c>
      <c r="M12" s="137">
        <v>0</v>
      </c>
      <c r="N12" s="138">
        <f t="shared" si="0"/>
        <v>145.47756706209998</v>
      </c>
    </row>
    <row r="13" spans="1:20" x14ac:dyDescent="0.25">
      <c r="A13" s="128"/>
      <c r="B13" s="139">
        <v>3</v>
      </c>
      <c r="C13" s="130" t="s">
        <v>52</v>
      </c>
      <c r="D13" s="131"/>
      <c r="E13" s="132"/>
      <c r="F13" s="133">
        <v>0</v>
      </c>
      <c r="G13" s="134">
        <v>0</v>
      </c>
      <c r="H13" s="135"/>
      <c r="I13" s="134">
        <v>0</v>
      </c>
      <c r="J13" s="134">
        <v>11.215</v>
      </c>
      <c r="K13" s="134">
        <v>0</v>
      </c>
      <c r="L13" s="136">
        <v>0</v>
      </c>
      <c r="M13" s="137">
        <v>0</v>
      </c>
      <c r="N13" s="138">
        <f t="shared" si="0"/>
        <v>11.215</v>
      </c>
    </row>
    <row r="14" spans="1:20" x14ac:dyDescent="0.25">
      <c r="A14" s="128"/>
      <c r="B14" s="139">
        <v>4</v>
      </c>
      <c r="C14" s="130" t="s">
        <v>53</v>
      </c>
      <c r="D14" s="131"/>
      <c r="E14" s="132"/>
      <c r="F14" s="133">
        <v>0</v>
      </c>
      <c r="G14" s="134">
        <v>0</v>
      </c>
      <c r="H14" s="135"/>
      <c r="I14" s="134">
        <v>0</v>
      </c>
      <c r="J14" s="134">
        <v>0</v>
      </c>
      <c r="K14" s="134">
        <v>0</v>
      </c>
      <c r="L14" s="136">
        <v>0</v>
      </c>
      <c r="M14" s="137">
        <v>0</v>
      </c>
      <c r="N14" s="138">
        <f t="shared" si="0"/>
        <v>0</v>
      </c>
    </row>
    <row r="15" spans="1:20" x14ac:dyDescent="0.25">
      <c r="A15" s="128"/>
      <c r="B15" s="139">
        <v>9</v>
      </c>
      <c r="C15" s="130" t="s">
        <v>54</v>
      </c>
      <c r="D15" s="131"/>
      <c r="E15" s="132"/>
      <c r="F15" s="140">
        <v>0</v>
      </c>
      <c r="G15" s="141">
        <v>0</v>
      </c>
      <c r="H15" s="142"/>
      <c r="I15" s="141">
        <v>25.125795524400001</v>
      </c>
      <c r="J15" s="141">
        <v>16.750530349600002</v>
      </c>
      <c r="K15" s="141"/>
      <c r="L15" s="143">
        <v>49.221733216500006</v>
      </c>
      <c r="M15" s="144">
        <v>49.221733216500006</v>
      </c>
      <c r="N15" s="145">
        <f t="shared" si="0"/>
        <v>140.31979230700003</v>
      </c>
    </row>
    <row r="16" spans="1:20" x14ac:dyDescent="0.25">
      <c r="A16" s="146">
        <v>8121</v>
      </c>
      <c r="B16" s="147" t="s">
        <v>55</v>
      </c>
      <c r="C16" s="148" t="s">
        <v>56</v>
      </c>
      <c r="D16" s="149"/>
      <c r="E16" s="150">
        <f t="shared" ref="E16:L16" si="1">SUM(E11:E15)</f>
        <v>0</v>
      </c>
      <c r="F16" s="151">
        <f t="shared" si="1"/>
        <v>0</v>
      </c>
      <c r="G16" s="152">
        <f t="shared" si="1"/>
        <v>18.288608430664002</v>
      </c>
      <c r="H16" s="522">
        <f t="shared" si="1"/>
        <v>0</v>
      </c>
      <c r="I16" s="152">
        <f t="shared" si="1"/>
        <v>138.18264764123199</v>
      </c>
      <c r="J16" s="152">
        <f t="shared" si="1"/>
        <v>60.80189548647401</v>
      </c>
      <c r="K16" s="152">
        <f t="shared" si="1"/>
        <v>0</v>
      </c>
      <c r="L16" s="153">
        <f t="shared" si="1"/>
        <v>71.043368275814998</v>
      </c>
      <c r="M16" s="154">
        <f>SUM(M11:M15)</f>
        <v>71.043368275814998</v>
      </c>
      <c r="N16" s="155">
        <f t="shared" si="0"/>
        <v>359.35988810999999</v>
      </c>
    </row>
    <row r="17" spans="1:14" x14ac:dyDescent="0.25">
      <c r="A17" s="156">
        <v>8124</v>
      </c>
      <c r="B17" s="118"/>
      <c r="C17" s="157" t="s">
        <v>57</v>
      </c>
      <c r="D17" s="158"/>
      <c r="E17" s="159"/>
      <c r="F17" s="140">
        <v>0</v>
      </c>
      <c r="G17" s="123">
        <v>0</v>
      </c>
      <c r="H17" s="124"/>
      <c r="I17" s="123">
        <v>0</v>
      </c>
      <c r="J17" s="123">
        <v>0</v>
      </c>
      <c r="K17" s="123"/>
      <c r="L17" s="153">
        <v>973.76129370000012</v>
      </c>
      <c r="M17" s="154">
        <v>973.76129370000001</v>
      </c>
      <c r="N17" s="523">
        <f t="shared" si="0"/>
        <v>1947.5225874000002</v>
      </c>
    </row>
    <row r="18" spans="1:14" x14ac:dyDescent="0.25">
      <c r="A18" s="156">
        <v>8125</v>
      </c>
      <c r="B18" s="118"/>
      <c r="C18" s="157" t="s">
        <v>58</v>
      </c>
      <c r="D18" s="158"/>
      <c r="E18" s="159">
        <v>0</v>
      </c>
      <c r="F18" s="140">
        <v>0</v>
      </c>
      <c r="G18" s="123">
        <v>0</v>
      </c>
      <c r="H18" s="124"/>
      <c r="I18" s="123">
        <v>0</v>
      </c>
      <c r="J18" s="123">
        <v>0</v>
      </c>
      <c r="K18" s="123"/>
      <c r="L18" s="125">
        <v>120.05500000000001</v>
      </c>
      <c r="M18" s="126">
        <v>120.05500000000001</v>
      </c>
      <c r="N18" s="523">
        <f t="shared" si="0"/>
        <v>240.11</v>
      </c>
    </row>
    <row r="19" spans="1:14" x14ac:dyDescent="0.25">
      <c r="A19" s="161">
        <v>8126</v>
      </c>
      <c r="B19" s="118">
        <v>1</v>
      </c>
      <c r="C19" s="119" t="s">
        <v>59</v>
      </c>
      <c r="D19" s="162"/>
      <c r="E19" s="125">
        <v>0</v>
      </c>
      <c r="F19" s="133">
        <v>0</v>
      </c>
      <c r="G19" s="123">
        <v>0</v>
      </c>
      <c r="H19" s="124"/>
      <c r="I19" s="123">
        <v>0</v>
      </c>
      <c r="J19" s="123">
        <v>0</v>
      </c>
      <c r="K19" s="123">
        <v>0</v>
      </c>
      <c r="L19" s="125">
        <v>0</v>
      </c>
      <c r="M19" s="126">
        <v>0</v>
      </c>
      <c r="N19" s="160">
        <f t="shared" si="0"/>
        <v>0</v>
      </c>
    </row>
    <row r="20" spans="1:14" x14ac:dyDescent="0.25">
      <c r="A20" s="128"/>
      <c r="B20" s="139">
        <v>2</v>
      </c>
      <c r="C20" s="130" t="s">
        <v>60</v>
      </c>
      <c r="D20" s="163"/>
      <c r="E20" s="136">
        <v>0</v>
      </c>
      <c r="F20" s="133">
        <v>0</v>
      </c>
      <c r="G20" s="134">
        <v>0</v>
      </c>
      <c r="H20" s="135"/>
      <c r="I20" s="134">
        <v>0</v>
      </c>
      <c r="J20" s="134">
        <v>0</v>
      </c>
      <c r="K20" s="134">
        <v>0</v>
      </c>
      <c r="L20" s="136">
        <v>0</v>
      </c>
      <c r="M20" s="137">
        <v>0</v>
      </c>
      <c r="N20" s="138">
        <f t="shared" si="0"/>
        <v>0</v>
      </c>
    </row>
    <row r="21" spans="1:14" x14ac:dyDescent="0.25">
      <c r="A21" s="128"/>
      <c r="B21" s="139">
        <v>3</v>
      </c>
      <c r="C21" s="130" t="s">
        <v>61</v>
      </c>
      <c r="D21" s="163"/>
      <c r="E21" s="136">
        <v>0</v>
      </c>
      <c r="F21" s="133">
        <v>0</v>
      </c>
      <c r="G21" s="134">
        <v>0</v>
      </c>
      <c r="H21" s="135"/>
      <c r="I21" s="134">
        <v>0</v>
      </c>
      <c r="J21" s="134">
        <v>0</v>
      </c>
      <c r="K21" s="134">
        <v>0</v>
      </c>
      <c r="L21" s="136">
        <v>0</v>
      </c>
      <c r="M21" s="137">
        <v>0</v>
      </c>
      <c r="N21" s="138">
        <f t="shared" si="0"/>
        <v>0</v>
      </c>
    </row>
    <row r="22" spans="1:14" x14ac:dyDescent="0.25">
      <c r="A22" s="128"/>
      <c r="B22" s="139">
        <v>4</v>
      </c>
      <c r="C22" s="130" t="s">
        <v>62</v>
      </c>
      <c r="D22" s="163"/>
      <c r="E22" s="136">
        <v>0</v>
      </c>
      <c r="F22" s="133">
        <v>0</v>
      </c>
      <c r="G22" s="134">
        <v>0</v>
      </c>
      <c r="H22" s="135"/>
      <c r="I22" s="134">
        <v>0</v>
      </c>
      <c r="J22" s="134">
        <v>0</v>
      </c>
      <c r="K22" s="134">
        <v>0</v>
      </c>
      <c r="L22" s="136">
        <v>0</v>
      </c>
      <c r="M22" s="137">
        <v>0</v>
      </c>
      <c r="N22" s="138">
        <f t="shared" si="0"/>
        <v>0</v>
      </c>
    </row>
    <row r="23" spans="1:14" x14ac:dyDescent="0.25">
      <c r="A23" s="128"/>
      <c r="B23" s="139">
        <v>9</v>
      </c>
      <c r="C23" s="130" t="s">
        <v>63</v>
      </c>
      <c r="D23" s="163"/>
      <c r="E23" s="136">
        <v>0</v>
      </c>
      <c r="F23" s="133">
        <v>0</v>
      </c>
      <c r="G23" s="134">
        <v>0</v>
      </c>
      <c r="H23" s="135"/>
      <c r="I23" s="134">
        <v>0</v>
      </c>
      <c r="J23" s="134">
        <v>0</v>
      </c>
      <c r="K23" s="134">
        <v>0</v>
      </c>
      <c r="L23" s="136">
        <v>0</v>
      </c>
      <c r="M23" s="137">
        <v>0</v>
      </c>
      <c r="N23" s="138">
        <f t="shared" si="0"/>
        <v>0</v>
      </c>
    </row>
    <row r="24" spans="1:14" x14ac:dyDescent="0.25">
      <c r="A24" s="146">
        <v>8126</v>
      </c>
      <c r="B24" s="147" t="s">
        <v>55</v>
      </c>
      <c r="C24" s="148" t="s">
        <v>64</v>
      </c>
      <c r="D24" s="149"/>
      <c r="E24" s="150">
        <f t="shared" ref="E24:M24" si="2">SUM(E19:E23)</f>
        <v>0</v>
      </c>
      <c r="F24" s="164">
        <f t="shared" si="2"/>
        <v>0</v>
      </c>
      <c r="G24" s="165">
        <f t="shared" si="2"/>
        <v>0</v>
      </c>
      <c r="H24" s="166">
        <f t="shared" si="2"/>
        <v>0</v>
      </c>
      <c r="I24" s="165">
        <f t="shared" si="2"/>
        <v>0</v>
      </c>
      <c r="J24" s="165">
        <f t="shared" si="2"/>
        <v>0</v>
      </c>
      <c r="K24" s="165">
        <f t="shared" si="2"/>
        <v>0</v>
      </c>
      <c r="L24" s="167">
        <f t="shared" si="2"/>
        <v>0</v>
      </c>
      <c r="M24" s="168">
        <f t="shared" si="2"/>
        <v>0</v>
      </c>
      <c r="N24" s="524">
        <f t="shared" si="0"/>
        <v>0</v>
      </c>
    </row>
    <row r="25" spans="1:14" x14ac:dyDescent="0.25">
      <c r="A25" s="128">
        <v>8127</v>
      </c>
      <c r="B25" s="139">
        <v>1</v>
      </c>
      <c r="C25" s="130" t="s">
        <v>65</v>
      </c>
      <c r="D25" s="169"/>
      <c r="E25" s="132">
        <v>0</v>
      </c>
      <c r="F25" s="133">
        <v>0</v>
      </c>
      <c r="G25" s="134">
        <v>0</v>
      </c>
      <c r="H25" s="135"/>
      <c r="I25" s="134">
        <v>0</v>
      </c>
      <c r="J25" s="134">
        <v>0</v>
      </c>
      <c r="K25" s="134">
        <v>0</v>
      </c>
      <c r="L25" s="136">
        <v>0</v>
      </c>
      <c r="M25" s="137">
        <v>0</v>
      </c>
      <c r="N25" s="138">
        <f t="shared" si="0"/>
        <v>0</v>
      </c>
    </row>
    <row r="26" spans="1:14" x14ac:dyDescent="0.25">
      <c r="A26" s="128"/>
      <c r="B26" s="139">
        <v>2</v>
      </c>
      <c r="C26" s="130" t="s">
        <v>66</v>
      </c>
      <c r="D26" s="169"/>
      <c r="E26" s="132">
        <v>0</v>
      </c>
      <c r="F26" s="133">
        <v>0</v>
      </c>
      <c r="G26" s="134">
        <v>0</v>
      </c>
      <c r="H26" s="135"/>
      <c r="I26" s="134">
        <v>0</v>
      </c>
      <c r="J26" s="134">
        <v>0</v>
      </c>
      <c r="K26" s="134">
        <v>0</v>
      </c>
      <c r="L26" s="136">
        <v>0</v>
      </c>
      <c r="M26" s="137">
        <v>0</v>
      </c>
      <c r="N26" s="138">
        <f t="shared" si="0"/>
        <v>0</v>
      </c>
    </row>
    <row r="27" spans="1:14" x14ac:dyDescent="0.25">
      <c r="A27" s="128"/>
      <c r="B27" s="139">
        <v>3</v>
      </c>
      <c r="C27" s="130" t="s">
        <v>67</v>
      </c>
      <c r="D27" s="169"/>
      <c r="E27" s="132">
        <v>0</v>
      </c>
      <c r="F27" s="133">
        <v>0</v>
      </c>
      <c r="G27" s="134">
        <v>0</v>
      </c>
      <c r="H27" s="135"/>
      <c r="I27" s="134">
        <v>0</v>
      </c>
      <c r="J27" s="134">
        <v>0</v>
      </c>
      <c r="K27" s="134">
        <v>0</v>
      </c>
      <c r="L27" s="136">
        <v>0</v>
      </c>
      <c r="M27" s="137">
        <v>0</v>
      </c>
      <c r="N27" s="138">
        <f t="shared" si="0"/>
        <v>0</v>
      </c>
    </row>
    <row r="28" spans="1:14" x14ac:dyDescent="0.25">
      <c r="A28" s="128"/>
      <c r="B28" s="139">
        <v>9</v>
      </c>
      <c r="C28" s="170" t="s">
        <v>68</v>
      </c>
      <c r="D28" s="171"/>
      <c r="E28" s="172">
        <v>0</v>
      </c>
      <c r="F28" s="140">
        <v>0</v>
      </c>
      <c r="G28" s="141">
        <v>0</v>
      </c>
      <c r="H28" s="142"/>
      <c r="I28" s="141">
        <v>0</v>
      </c>
      <c r="J28" s="141">
        <v>0</v>
      </c>
      <c r="K28" s="141">
        <v>0</v>
      </c>
      <c r="L28" s="143">
        <v>0</v>
      </c>
      <c r="M28" s="144">
        <v>0</v>
      </c>
      <c r="N28" s="145">
        <f t="shared" si="0"/>
        <v>0</v>
      </c>
    </row>
    <row r="29" spans="1:14" x14ac:dyDescent="0.25">
      <c r="A29" s="146">
        <v>8127</v>
      </c>
      <c r="B29" s="147" t="s">
        <v>55</v>
      </c>
      <c r="C29" s="173" t="s">
        <v>69</v>
      </c>
      <c r="D29" s="171"/>
      <c r="E29" s="174">
        <f t="shared" ref="E29:M29" si="3">SUM(E25:E28)</f>
        <v>0</v>
      </c>
      <c r="F29" s="151">
        <f t="shared" si="3"/>
        <v>0</v>
      </c>
      <c r="G29" s="175">
        <f t="shared" si="3"/>
        <v>0</v>
      </c>
      <c r="H29" s="166">
        <f t="shared" si="3"/>
        <v>0</v>
      </c>
      <c r="I29" s="175">
        <f t="shared" si="3"/>
        <v>0</v>
      </c>
      <c r="J29" s="175">
        <f t="shared" si="3"/>
        <v>0</v>
      </c>
      <c r="K29" s="175">
        <f t="shared" si="3"/>
        <v>0</v>
      </c>
      <c r="L29" s="176">
        <f t="shared" si="3"/>
        <v>0</v>
      </c>
      <c r="M29" s="177">
        <f t="shared" si="3"/>
        <v>0</v>
      </c>
      <c r="N29" s="255">
        <f t="shared" si="0"/>
        <v>0</v>
      </c>
    </row>
    <row r="30" spans="1:14" x14ac:dyDescent="0.25">
      <c r="A30" s="128">
        <v>8128</v>
      </c>
      <c r="B30" s="139">
        <v>1</v>
      </c>
      <c r="C30" s="119" t="s">
        <v>70</v>
      </c>
      <c r="D30" s="131"/>
      <c r="E30" s="132">
        <v>0</v>
      </c>
      <c r="F30" s="133">
        <v>0</v>
      </c>
      <c r="G30" s="134">
        <v>0</v>
      </c>
      <c r="H30" s="135"/>
      <c r="I30" s="134">
        <v>0</v>
      </c>
      <c r="J30" s="134">
        <v>0</v>
      </c>
      <c r="K30" s="134">
        <v>0</v>
      </c>
      <c r="L30" s="136">
        <v>0</v>
      </c>
      <c r="M30" s="137">
        <v>0</v>
      </c>
      <c r="N30" s="138">
        <f t="shared" si="0"/>
        <v>0</v>
      </c>
    </row>
    <row r="31" spans="1:14" x14ac:dyDescent="0.25">
      <c r="A31" s="128"/>
      <c r="B31" s="139">
        <v>2</v>
      </c>
      <c r="C31" s="178" t="s">
        <v>71</v>
      </c>
      <c r="D31" s="131"/>
      <c r="E31" s="132">
        <v>0</v>
      </c>
      <c r="F31" s="133">
        <v>0</v>
      </c>
      <c r="G31" s="134">
        <v>0</v>
      </c>
      <c r="H31" s="135"/>
      <c r="I31" s="134">
        <v>0</v>
      </c>
      <c r="J31" s="134">
        <v>0</v>
      </c>
      <c r="K31" s="134">
        <v>0</v>
      </c>
      <c r="L31" s="136">
        <v>0</v>
      </c>
      <c r="M31" s="137">
        <v>0</v>
      </c>
      <c r="N31" s="138">
        <f t="shared" si="0"/>
        <v>0</v>
      </c>
    </row>
    <row r="32" spans="1:14" x14ac:dyDescent="0.25">
      <c r="A32" s="128"/>
      <c r="B32" s="139">
        <v>3</v>
      </c>
      <c r="C32" s="130" t="s">
        <v>72</v>
      </c>
      <c r="D32" s="131"/>
      <c r="E32" s="132">
        <v>0</v>
      </c>
      <c r="F32" s="133">
        <v>0</v>
      </c>
      <c r="G32" s="134">
        <v>0</v>
      </c>
      <c r="H32" s="135"/>
      <c r="I32" s="134">
        <v>0</v>
      </c>
      <c r="J32" s="134">
        <v>0</v>
      </c>
      <c r="K32" s="134">
        <v>0</v>
      </c>
      <c r="L32" s="136">
        <v>0</v>
      </c>
      <c r="M32" s="137">
        <v>0</v>
      </c>
      <c r="N32" s="138">
        <f t="shared" si="0"/>
        <v>0</v>
      </c>
    </row>
    <row r="33" spans="1:14" x14ac:dyDescent="0.25">
      <c r="A33" s="128"/>
      <c r="B33" s="139">
        <v>4</v>
      </c>
      <c r="C33" s="130" t="s">
        <v>73</v>
      </c>
      <c r="D33" s="131"/>
      <c r="E33" s="132">
        <v>0</v>
      </c>
      <c r="F33" s="133">
        <v>0</v>
      </c>
      <c r="G33" s="134">
        <v>0</v>
      </c>
      <c r="H33" s="135"/>
      <c r="I33" s="134">
        <v>0</v>
      </c>
      <c r="J33" s="134">
        <v>0</v>
      </c>
      <c r="K33" s="134">
        <v>0</v>
      </c>
      <c r="L33" s="136">
        <v>0</v>
      </c>
      <c r="M33" s="137">
        <v>0</v>
      </c>
      <c r="N33" s="138">
        <f t="shared" si="0"/>
        <v>0</v>
      </c>
    </row>
    <row r="34" spans="1:14" x14ac:dyDescent="0.25">
      <c r="A34" s="128"/>
      <c r="B34" s="139">
        <v>5</v>
      </c>
      <c r="C34" s="130" t="s">
        <v>74</v>
      </c>
      <c r="D34" s="131"/>
      <c r="E34" s="132">
        <v>0</v>
      </c>
      <c r="F34" s="133">
        <v>0</v>
      </c>
      <c r="G34" s="134">
        <v>0</v>
      </c>
      <c r="H34" s="135"/>
      <c r="I34" s="134">
        <v>0</v>
      </c>
      <c r="J34" s="134">
        <v>0</v>
      </c>
      <c r="K34" s="134">
        <v>0</v>
      </c>
      <c r="L34" s="136">
        <v>0</v>
      </c>
      <c r="M34" s="137">
        <v>0</v>
      </c>
      <c r="N34" s="138">
        <f t="shared" si="0"/>
        <v>0</v>
      </c>
    </row>
    <row r="35" spans="1:14" x14ac:dyDescent="0.25">
      <c r="A35" s="128"/>
      <c r="B35" s="139">
        <v>7</v>
      </c>
      <c r="C35" s="130" t="s">
        <v>75</v>
      </c>
      <c r="D35" s="131"/>
      <c r="E35" s="132">
        <v>0</v>
      </c>
      <c r="F35" s="133">
        <v>0</v>
      </c>
      <c r="G35" s="134">
        <v>0</v>
      </c>
      <c r="H35" s="135"/>
      <c r="I35" s="134">
        <v>0</v>
      </c>
      <c r="J35" s="134">
        <v>0</v>
      </c>
      <c r="K35" s="134">
        <v>0</v>
      </c>
      <c r="L35" s="136">
        <v>0</v>
      </c>
      <c r="M35" s="137">
        <v>0</v>
      </c>
      <c r="N35" s="138">
        <f t="shared" si="0"/>
        <v>0</v>
      </c>
    </row>
    <row r="36" spans="1:14" x14ac:dyDescent="0.25">
      <c r="A36" s="128"/>
      <c r="B36" s="139">
        <v>8</v>
      </c>
      <c r="C36" s="178" t="s">
        <v>76</v>
      </c>
      <c r="D36" s="131"/>
      <c r="E36" s="132">
        <v>0</v>
      </c>
      <c r="F36" s="133">
        <v>0</v>
      </c>
      <c r="G36" s="134">
        <v>0</v>
      </c>
      <c r="H36" s="135"/>
      <c r="I36" s="134">
        <v>0</v>
      </c>
      <c r="J36" s="134">
        <v>0</v>
      </c>
      <c r="K36" s="134">
        <v>0</v>
      </c>
      <c r="L36" s="136">
        <v>0</v>
      </c>
      <c r="M36" s="137">
        <v>0</v>
      </c>
      <c r="N36" s="138">
        <f t="shared" si="0"/>
        <v>0</v>
      </c>
    </row>
    <row r="37" spans="1:14" x14ac:dyDescent="0.25">
      <c r="A37" s="128"/>
      <c r="B37" s="129">
        <v>9</v>
      </c>
      <c r="C37" s="170" t="s">
        <v>77</v>
      </c>
      <c r="D37" s="179"/>
      <c r="E37" s="172">
        <v>0</v>
      </c>
      <c r="F37" s="140">
        <v>0</v>
      </c>
      <c r="G37" s="141">
        <v>0</v>
      </c>
      <c r="H37" s="142"/>
      <c r="I37" s="141">
        <v>0</v>
      </c>
      <c r="J37" s="141">
        <v>0</v>
      </c>
      <c r="K37" s="141">
        <v>0</v>
      </c>
      <c r="L37" s="143">
        <v>0</v>
      </c>
      <c r="M37" s="144">
        <v>0</v>
      </c>
      <c r="N37" s="145">
        <f t="shared" si="0"/>
        <v>0</v>
      </c>
    </row>
    <row r="38" spans="1:14" ht="16.5" thickBot="1" x14ac:dyDescent="0.3">
      <c r="A38" s="146">
        <v>8128</v>
      </c>
      <c r="B38" s="147" t="s">
        <v>55</v>
      </c>
      <c r="C38" s="148" t="s">
        <v>78</v>
      </c>
      <c r="D38" s="171"/>
      <c r="E38" s="174">
        <f t="shared" ref="E38:M38" si="4">SUM(E30:E37)</f>
        <v>0</v>
      </c>
      <c r="F38" s="151">
        <f t="shared" si="4"/>
        <v>0</v>
      </c>
      <c r="G38" s="152">
        <f t="shared" si="4"/>
        <v>0</v>
      </c>
      <c r="H38" s="522">
        <f t="shared" si="4"/>
        <v>0</v>
      </c>
      <c r="I38" s="152">
        <f t="shared" si="4"/>
        <v>0</v>
      </c>
      <c r="J38" s="152">
        <f t="shared" si="4"/>
        <v>0</v>
      </c>
      <c r="K38" s="152">
        <f t="shared" si="4"/>
        <v>0</v>
      </c>
      <c r="L38" s="153">
        <f t="shared" si="4"/>
        <v>0</v>
      </c>
      <c r="M38" s="154">
        <f t="shared" si="4"/>
        <v>0</v>
      </c>
      <c r="N38" s="255">
        <f t="shared" si="0"/>
        <v>0</v>
      </c>
    </row>
    <row r="39" spans="1:14" ht="17.25" thickTop="1" thickBot="1" x14ac:dyDescent="0.3">
      <c r="A39" s="180">
        <v>8129</v>
      </c>
      <c r="B39" s="181"/>
      <c r="C39" s="182" t="s">
        <v>79</v>
      </c>
      <c r="D39" s="183"/>
      <c r="E39" s="184"/>
      <c r="F39" s="185">
        <v>0</v>
      </c>
      <c r="G39" s="186">
        <v>0</v>
      </c>
      <c r="H39" s="187"/>
      <c r="I39" s="186">
        <v>0</v>
      </c>
      <c r="J39" s="186">
        <v>0</v>
      </c>
      <c r="K39" s="186"/>
      <c r="L39" s="188">
        <v>109.38162937</v>
      </c>
      <c r="M39" s="189">
        <v>109.38162937000001</v>
      </c>
      <c r="N39" s="526">
        <f t="shared" si="0"/>
        <v>218.76325874000003</v>
      </c>
    </row>
    <row r="40" spans="1:14" ht="17.25" thickTop="1" thickBot="1" x14ac:dyDescent="0.3">
      <c r="A40" s="190">
        <v>812</v>
      </c>
      <c r="B40" s="191" t="s">
        <v>55</v>
      </c>
      <c r="C40" s="192" t="s">
        <v>80</v>
      </c>
      <c r="D40" s="193"/>
      <c r="E40" s="194">
        <f>+E16+E17+E18+E24+E29+E38+E39</f>
        <v>0</v>
      </c>
      <c r="F40" s="195">
        <f t="shared" ref="F40:M40" si="5">+F16+F17+F18+F24+F29+F38+F39</f>
        <v>0</v>
      </c>
      <c r="G40" s="196">
        <f t="shared" si="5"/>
        <v>18.288608430664002</v>
      </c>
      <c r="H40" s="525">
        <f t="shared" si="5"/>
        <v>0</v>
      </c>
      <c r="I40" s="196">
        <f t="shared" si="5"/>
        <v>138.18264764123199</v>
      </c>
      <c r="J40" s="196">
        <f t="shared" si="5"/>
        <v>60.80189548647401</v>
      </c>
      <c r="K40" s="197">
        <f t="shared" si="5"/>
        <v>0</v>
      </c>
      <c r="L40" s="194">
        <f t="shared" si="5"/>
        <v>1274.2412913458152</v>
      </c>
      <c r="M40" s="198">
        <f t="shared" si="5"/>
        <v>1274.2412913458149</v>
      </c>
      <c r="N40" s="225">
        <f t="shared" si="0"/>
        <v>2765.7557342500004</v>
      </c>
    </row>
    <row r="41" spans="1:14" x14ac:dyDescent="0.25">
      <c r="A41" s="199">
        <v>8131</v>
      </c>
      <c r="B41" s="200"/>
      <c r="C41" s="201" t="s">
        <v>81</v>
      </c>
      <c r="D41" s="202"/>
      <c r="E41" s="203"/>
      <c r="F41" s="204"/>
      <c r="G41" s="205"/>
      <c r="H41" s="206"/>
      <c r="I41" s="205"/>
      <c r="J41" s="205"/>
      <c r="K41" s="205"/>
      <c r="L41" s="207"/>
      <c r="M41" s="208"/>
      <c r="N41" s="209">
        <f t="shared" si="0"/>
        <v>0</v>
      </c>
    </row>
    <row r="42" spans="1:14" x14ac:dyDescent="0.25">
      <c r="A42" s="128">
        <v>8133</v>
      </c>
      <c r="B42" s="139">
        <v>2</v>
      </c>
      <c r="C42" s="130" t="s">
        <v>82</v>
      </c>
      <c r="D42" s="131"/>
      <c r="E42" s="132"/>
      <c r="F42" s="133"/>
      <c r="G42" s="134"/>
      <c r="H42" s="135"/>
      <c r="I42" s="134"/>
      <c r="J42" s="134"/>
      <c r="K42" s="134"/>
      <c r="L42" s="136"/>
      <c r="M42" s="137"/>
      <c r="N42" s="138">
        <f t="shared" si="0"/>
        <v>0</v>
      </c>
    </row>
    <row r="43" spans="1:14" x14ac:dyDescent="0.25">
      <c r="A43" s="128"/>
      <c r="B43" s="139">
        <v>9</v>
      </c>
      <c r="C43" s="170" t="s">
        <v>83</v>
      </c>
      <c r="D43" s="179"/>
      <c r="E43" s="172"/>
      <c r="F43" s="140"/>
      <c r="G43" s="141"/>
      <c r="H43" s="142"/>
      <c r="I43" s="141"/>
      <c r="J43" s="141"/>
      <c r="K43" s="141"/>
      <c r="L43" s="143"/>
      <c r="M43" s="144"/>
      <c r="N43" s="145">
        <f t="shared" si="0"/>
        <v>0</v>
      </c>
    </row>
    <row r="44" spans="1:14" ht="16.5" thickBot="1" x14ac:dyDescent="0.3">
      <c r="A44" s="210">
        <v>8133</v>
      </c>
      <c r="B44" s="211" t="s">
        <v>55</v>
      </c>
      <c r="C44" s="157" t="s">
        <v>84</v>
      </c>
      <c r="D44" s="212"/>
      <c r="E44" s="213">
        <f t="shared" ref="E44:M44" si="6">SUM(E42:E43)</f>
        <v>0</v>
      </c>
      <c r="F44" s="151">
        <f t="shared" si="6"/>
        <v>0</v>
      </c>
      <c r="G44" s="214">
        <f t="shared" si="6"/>
        <v>0</v>
      </c>
      <c r="H44" s="215">
        <f t="shared" si="6"/>
        <v>0</v>
      </c>
      <c r="I44" s="216">
        <f t="shared" si="6"/>
        <v>0</v>
      </c>
      <c r="J44" s="214">
        <f t="shared" si="6"/>
        <v>0</v>
      </c>
      <c r="K44" s="214">
        <f t="shared" si="6"/>
        <v>0</v>
      </c>
      <c r="L44" s="217">
        <f t="shared" si="6"/>
        <v>0</v>
      </c>
      <c r="M44" s="154">
        <f t="shared" si="6"/>
        <v>0</v>
      </c>
      <c r="N44" s="145">
        <f t="shared" si="0"/>
        <v>0</v>
      </c>
    </row>
    <row r="45" spans="1:14" ht="16.5" thickBot="1" x14ac:dyDescent="0.3">
      <c r="A45" s="190">
        <v>813</v>
      </c>
      <c r="B45" s="191" t="s">
        <v>55</v>
      </c>
      <c r="C45" s="218" t="s">
        <v>85</v>
      </c>
      <c r="D45" s="219"/>
      <c r="E45" s="220">
        <f>+E16+E17+E18+E24+E29+E38+E44+E39</f>
        <v>0</v>
      </c>
      <c r="F45" s="221">
        <f t="shared" ref="F45:M45" si="7">+F16+F17+F18+F24+F29+F38+F44+F39</f>
        <v>0</v>
      </c>
      <c r="G45" s="222">
        <f t="shared" si="7"/>
        <v>18.288608430664002</v>
      </c>
      <c r="H45" s="223">
        <f t="shared" si="7"/>
        <v>0</v>
      </c>
      <c r="I45" s="222">
        <f t="shared" si="7"/>
        <v>138.18264764123199</v>
      </c>
      <c r="J45" s="222">
        <f t="shared" si="7"/>
        <v>60.80189548647401</v>
      </c>
      <c r="K45" s="222">
        <f t="shared" si="7"/>
        <v>0</v>
      </c>
      <c r="L45" s="224">
        <f t="shared" si="7"/>
        <v>1274.2412913458152</v>
      </c>
      <c r="M45" s="220">
        <f t="shared" si="7"/>
        <v>1274.2412913458149</v>
      </c>
      <c r="N45" s="225">
        <f t="shared" si="0"/>
        <v>2765.7557342500004</v>
      </c>
    </row>
    <row r="46" spans="1:14" ht="6" customHeight="1" thickBot="1" x14ac:dyDescent="0.3">
      <c r="B46" s="226"/>
      <c r="D46" s="227"/>
      <c r="E46" s="228"/>
      <c r="F46" s="229"/>
      <c r="G46" s="229"/>
      <c r="H46" s="230"/>
      <c r="I46" s="229"/>
      <c r="J46" s="229"/>
      <c r="K46" s="229"/>
      <c r="L46" s="229"/>
      <c r="M46" s="229"/>
      <c r="N46" s="231"/>
    </row>
    <row r="47" spans="1:14" x14ac:dyDescent="0.25">
      <c r="A47" s="156">
        <v>8141</v>
      </c>
      <c r="B47" s="118"/>
      <c r="C47" s="157" t="s">
        <v>86</v>
      </c>
      <c r="D47" s="171"/>
      <c r="E47" s="232"/>
      <c r="F47" s="123"/>
      <c r="G47" s="123"/>
      <c r="H47" s="124"/>
      <c r="I47" s="123"/>
      <c r="J47" s="123"/>
      <c r="K47" s="123"/>
      <c r="L47" s="125"/>
      <c r="M47" s="233"/>
      <c r="N47" s="234">
        <f t="shared" si="0"/>
        <v>0</v>
      </c>
    </row>
    <row r="48" spans="1:14" x14ac:dyDescent="0.25">
      <c r="A48" s="235">
        <v>8142</v>
      </c>
      <c r="B48" s="236"/>
      <c r="C48" s="148" t="s">
        <v>87</v>
      </c>
      <c r="D48" s="149"/>
      <c r="E48" s="232"/>
      <c r="F48" s="237"/>
      <c r="G48" s="237"/>
      <c r="H48" s="238"/>
      <c r="I48" s="237"/>
      <c r="J48" s="237"/>
      <c r="K48" s="237"/>
      <c r="L48" s="239"/>
      <c r="M48" s="233"/>
      <c r="N48" s="155">
        <f t="shared" si="0"/>
        <v>0</v>
      </c>
    </row>
    <row r="49" spans="1:18" x14ac:dyDescent="0.25">
      <c r="A49" s="128">
        <v>8147</v>
      </c>
      <c r="B49" s="139">
        <v>1</v>
      </c>
      <c r="C49" s="119" t="s">
        <v>88</v>
      </c>
      <c r="D49" s="240"/>
      <c r="E49" s="241"/>
      <c r="F49" s="242"/>
      <c r="G49" s="242"/>
      <c r="H49" s="243"/>
      <c r="I49" s="242"/>
      <c r="J49" s="242"/>
      <c r="K49" s="242"/>
      <c r="L49" s="244"/>
      <c r="M49" s="245"/>
      <c r="N49" s="246">
        <f t="shared" si="0"/>
        <v>0</v>
      </c>
    </row>
    <row r="50" spans="1:18" x14ac:dyDescent="0.25">
      <c r="A50" s="210"/>
      <c r="B50" s="139">
        <v>2</v>
      </c>
      <c r="C50" s="130" t="s">
        <v>89</v>
      </c>
      <c r="D50" s="247"/>
      <c r="E50" s="241"/>
      <c r="F50" s="242">
        <v>0</v>
      </c>
      <c r="G50" s="242">
        <f>G45</f>
        <v>18.288608430664002</v>
      </c>
      <c r="H50" s="243"/>
      <c r="I50" s="242">
        <f>I45*$R$50</f>
        <v>32.210375165171172</v>
      </c>
      <c r="J50" s="242">
        <f t="shared" ref="J50:M50" si="8">J45*$R$50</f>
        <v>14.172921837897091</v>
      </c>
      <c r="K50" s="242">
        <f t="shared" si="8"/>
        <v>0</v>
      </c>
      <c r="L50" s="244">
        <f t="shared" si="8"/>
        <v>297.0256450127095</v>
      </c>
      <c r="M50" s="248">
        <f t="shared" si="8"/>
        <v>297.02564501270945</v>
      </c>
      <c r="N50" s="246">
        <f t="shared" si="0"/>
        <v>658.72319545915116</v>
      </c>
      <c r="R50" s="520">
        <v>0.23309999999999997</v>
      </c>
    </row>
    <row r="51" spans="1:18" x14ac:dyDescent="0.25">
      <c r="A51" s="210"/>
      <c r="B51" s="139">
        <v>3</v>
      </c>
      <c r="C51" s="130" t="s">
        <v>90</v>
      </c>
      <c r="D51" s="247"/>
      <c r="E51" s="241"/>
      <c r="F51" s="242"/>
      <c r="G51" s="242"/>
      <c r="H51" s="243"/>
      <c r="I51" s="242"/>
      <c r="J51" s="242"/>
      <c r="K51" s="242"/>
      <c r="L51" s="244"/>
      <c r="M51" s="248"/>
      <c r="N51" s="246">
        <f t="shared" si="0"/>
        <v>0</v>
      </c>
    </row>
    <row r="52" spans="1:18" x14ac:dyDescent="0.25">
      <c r="A52" s="210"/>
      <c r="B52" s="139">
        <v>9</v>
      </c>
      <c r="C52" s="170" t="s">
        <v>91</v>
      </c>
      <c r="D52" s="249"/>
      <c r="E52" s="250"/>
      <c r="F52" s="251"/>
      <c r="G52" s="251"/>
      <c r="H52" s="252"/>
      <c r="I52" s="251"/>
      <c r="J52" s="251"/>
      <c r="K52" s="251"/>
      <c r="L52" s="253"/>
      <c r="M52" s="254"/>
      <c r="N52" s="255">
        <f t="shared" si="0"/>
        <v>0</v>
      </c>
    </row>
    <row r="53" spans="1:18" x14ac:dyDescent="0.25">
      <c r="A53" s="146">
        <v>8147</v>
      </c>
      <c r="B53" s="147" t="s">
        <v>55</v>
      </c>
      <c r="C53" s="148" t="s">
        <v>92</v>
      </c>
      <c r="D53" s="256"/>
      <c r="E53" s="257">
        <f t="shared" ref="E53:M53" si="9">SUM(E49:E52)</f>
        <v>0</v>
      </c>
      <c r="F53" s="258">
        <f t="shared" si="9"/>
        <v>0</v>
      </c>
      <c r="G53" s="258">
        <f t="shared" si="9"/>
        <v>18.288608430664002</v>
      </c>
      <c r="H53" s="166">
        <f t="shared" si="9"/>
        <v>0</v>
      </c>
      <c r="I53" s="258">
        <f t="shared" si="9"/>
        <v>32.210375165171172</v>
      </c>
      <c r="J53" s="258">
        <f t="shared" si="9"/>
        <v>14.172921837897091</v>
      </c>
      <c r="K53" s="258">
        <f t="shared" si="9"/>
        <v>0</v>
      </c>
      <c r="L53" s="259">
        <f t="shared" si="9"/>
        <v>297.0256450127095</v>
      </c>
      <c r="M53" s="260">
        <f t="shared" si="9"/>
        <v>297.02564501270945</v>
      </c>
      <c r="N53" s="255">
        <f t="shared" si="0"/>
        <v>658.72319545915116</v>
      </c>
    </row>
    <row r="54" spans="1:18" x14ac:dyDescent="0.25">
      <c r="A54" s="261">
        <v>8148</v>
      </c>
      <c r="B54" s="262">
        <v>1</v>
      </c>
      <c r="C54" s="119" t="s">
        <v>93</v>
      </c>
      <c r="D54" s="240"/>
      <c r="E54" s="241"/>
      <c r="F54" s="242"/>
      <c r="G54" s="242"/>
      <c r="H54" s="243"/>
      <c r="I54" s="242"/>
      <c r="J54" s="242"/>
      <c r="K54" s="242"/>
      <c r="L54" s="244"/>
      <c r="M54" s="245"/>
      <c r="N54" s="246">
        <f t="shared" si="0"/>
        <v>0</v>
      </c>
    </row>
    <row r="55" spans="1:18" x14ac:dyDescent="0.25">
      <c r="A55" s="261"/>
      <c r="B55" s="262">
        <v>3</v>
      </c>
      <c r="C55" s="130" t="s">
        <v>94</v>
      </c>
      <c r="D55" s="247"/>
      <c r="E55" s="241"/>
      <c r="F55" s="242"/>
      <c r="G55" s="242"/>
      <c r="H55" s="243"/>
      <c r="I55" s="242"/>
      <c r="J55" s="242"/>
      <c r="K55" s="242"/>
      <c r="L55" s="244"/>
      <c r="M55" s="248"/>
      <c r="N55" s="246">
        <f t="shared" si="0"/>
        <v>0</v>
      </c>
    </row>
    <row r="56" spans="1:18" x14ac:dyDescent="0.25">
      <c r="A56" s="210">
        <v>8148</v>
      </c>
      <c r="B56" s="263" t="s">
        <v>55</v>
      </c>
      <c r="C56" s="148" t="s">
        <v>95</v>
      </c>
      <c r="D56" s="149"/>
      <c r="E56" s="264">
        <f t="shared" ref="E56:M56" si="10">SUM(E54:E55)</f>
        <v>0</v>
      </c>
      <c r="F56" s="165">
        <f t="shared" si="10"/>
        <v>0</v>
      </c>
      <c r="G56" s="165">
        <f t="shared" si="10"/>
        <v>0</v>
      </c>
      <c r="H56" s="166">
        <f t="shared" si="10"/>
        <v>0</v>
      </c>
      <c r="I56" s="165">
        <f t="shared" si="10"/>
        <v>0</v>
      </c>
      <c r="J56" s="165">
        <f t="shared" si="10"/>
        <v>0</v>
      </c>
      <c r="K56" s="165">
        <f t="shared" si="10"/>
        <v>0</v>
      </c>
      <c r="L56" s="167">
        <f t="shared" si="10"/>
        <v>0</v>
      </c>
      <c r="M56" s="265">
        <f t="shared" si="10"/>
        <v>0</v>
      </c>
      <c r="N56" s="266">
        <f t="shared" si="0"/>
        <v>0</v>
      </c>
    </row>
    <row r="57" spans="1:18" x14ac:dyDescent="0.25">
      <c r="A57" s="267">
        <v>8149</v>
      </c>
      <c r="B57" s="129">
        <v>2</v>
      </c>
      <c r="C57" s="130" t="s">
        <v>96</v>
      </c>
      <c r="D57" s="131"/>
      <c r="E57" s="268"/>
      <c r="F57" s="134"/>
      <c r="G57" s="134"/>
      <c r="H57" s="135"/>
      <c r="I57" s="134"/>
      <c r="J57" s="134"/>
      <c r="K57" s="134"/>
      <c r="L57" s="136"/>
      <c r="M57" s="269"/>
      <c r="N57" s="270">
        <f t="shared" si="0"/>
        <v>0</v>
      </c>
    </row>
    <row r="58" spans="1:18" x14ac:dyDescent="0.25">
      <c r="A58" s="128"/>
      <c r="B58" s="129">
        <v>9</v>
      </c>
      <c r="C58" s="170" t="s">
        <v>97</v>
      </c>
      <c r="D58" s="179"/>
      <c r="E58" s="232"/>
      <c r="F58" s="141"/>
      <c r="G58" s="141"/>
      <c r="H58" s="142"/>
      <c r="I58" s="141"/>
      <c r="J58" s="141"/>
      <c r="K58" s="141"/>
      <c r="L58" s="143"/>
      <c r="M58" s="271"/>
      <c r="N58" s="155">
        <f t="shared" si="0"/>
        <v>0</v>
      </c>
    </row>
    <row r="59" spans="1:18" x14ac:dyDescent="0.25">
      <c r="A59" s="210">
        <v>8149</v>
      </c>
      <c r="B59" s="147" t="s">
        <v>55</v>
      </c>
      <c r="C59" s="148" t="s">
        <v>98</v>
      </c>
      <c r="D59" s="171"/>
      <c r="E59" s="153">
        <f t="shared" ref="E59:M59" si="11">SUM(E57:E58)</f>
        <v>0</v>
      </c>
      <c r="F59" s="152">
        <f t="shared" si="11"/>
        <v>0</v>
      </c>
      <c r="G59" s="152">
        <f t="shared" si="11"/>
        <v>0</v>
      </c>
      <c r="H59" s="166">
        <f t="shared" si="11"/>
        <v>0</v>
      </c>
      <c r="I59" s="152">
        <f t="shared" si="11"/>
        <v>0</v>
      </c>
      <c r="J59" s="152">
        <f t="shared" si="11"/>
        <v>0</v>
      </c>
      <c r="K59" s="152">
        <f t="shared" si="11"/>
        <v>0</v>
      </c>
      <c r="L59" s="153">
        <f t="shared" si="11"/>
        <v>0</v>
      </c>
      <c r="M59" s="154">
        <f t="shared" si="11"/>
        <v>0</v>
      </c>
      <c r="N59" s="155">
        <f t="shared" si="0"/>
        <v>0</v>
      </c>
    </row>
    <row r="60" spans="1:18" x14ac:dyDescent="0.25">
      <c r="A60" s="161">
        <v>8151</v>
      </c>
      <c r="B60" s="139">
        <v>4</v>
      </c>
      <c r="C60" s="272" t="s">
        <v>99</v>
      </c>
      <c r="D60" s="247"/>
      <c r="E60" s="241"/>
      <c r="F60" s="242"/>
      <c r="G60" s="242"/>
      <c r="H60" s="243"/>
      <c r="I60" s="242"/>
      <c r="J60" s="242"/>
      <c r="K60" s="242"/>
      <c r="L60" s="244"/>
      <c r="M60" s="248"/>
      <c r="N60" s="246">
        <f t="shared" si="0"/>
        <v>0</v>
      </c>
    </row>
    <row r="61" spans="1:18" x14ac:dyDescent="0.25">
      <c r="A61" s="210"/>
      <c r="B61" s="139">
        <v>5</v>
      </c>
      <c r="C61" s="272" t="s">
        <v>100</v>
      </c>
      <c r="D61" s="247"/>
      <c r="E61" s="241"/>
      <c r="F61" s="242"/>
      <c r="G61" s="242"/>
      <c r="H61" s="243"/>
      <c r="I61" s="242">
        <f>I45*$R$61</f>
        <v>105.97227247606082</v>
      </c>
      <c r="J61" s="242">
        <f t="shared" ref="J61:M61" si="12">J45*$R$61</f>
        <v>46.628973648576917</v>
      </c>
      <c r="K61" s="242">
        <f t="shared" si="12"/>
        <v>0</v>
      </c>
      <c r="L61" s="244">
        <f t="shared" si="12"/>
        <v>977.21564633310572</v>
      </c>
      <c r="M61" s="248">
        <f t="shared" si="12"/>
        <v>977.2156463331055</v>
      </c>
      <c r="N61" s="246">
        <f t="shared" si="0"/>
        <v>2107.0325387908488</v>
      </c>
      <c r="R61" s="520">
        <v>0.76690000000000003</v>
      </c>
    </row>
    <row r="62" spans="1:18" x14ac:dyDescent="0.25">
      <c r="A62" s="210"/>
      <c r="B62" s="139">
        <v>9</v>
      </c>
      <c r="C62" s="170" t="s">
        <v>101</v>
      </c>
      <c r="D62" s="273"/>
      <c r="E62" s="250"/>
      <c r="F62" s="251"/>
      <c r="G62" s="251"/>
      <c r="H62" s="252"/>
      <c r="I62" s="251"/>
      <c r="J62" s="251"/>
      <c r="K62" s="251"/>
      <c r="L62" s="253"/>
      <c r="M62" s="254"/>
      <c r="N62" s="255">
        <f t="shared" si="0"/>
        <v>0</v>
      </c>
    </row>
    <row r="63" spans="1:18" x14ac:dyDescent="0.25">
      <c r="A63" s="146">
        <v>8151</v>
      </c>
      <c r="B63" s="147" t="s">
        <v>55</v>
      </c>
      <c r="C63" s="157" t="s">
        <v>102</v>
      </c>
      <c r="D63" s="274"/>
      <c r="E63" s="257">
        <f t="shared" ref="E63:M63" si="13">SUM(E60:E62)</f>
        <v>0</v>
      </c>
      <c r="F63" s="258">
        <f t="shared" si="13"/>
        <v>0</v>
      </c>
      <c r="G63" s="258">
        <f t="shared" si="13"/>
        <v>0</v>
      </c>
      <c r="H63" s="166">
        <f t="shared" si="13"/>
        <v>0</v>
      </c>
      <c r="I63" s="258">
        <f t="shared" si="13"/>
        <v>105.97227247606082</v>
      </c>
      <c r="J63" s="258">
        <f t="shared" si="13"/>
        <v>46.628973648576917</v>
      </c>
      <c r="K63" s="258">
        <f t="shared" si="13"/>
        <v>0</v>
      </c>
      <c r="L63" s="259">
        <f t="shared" si="13"/>
        <v>977.21564633310572</v>
      </c>
      <c r="M63" s="260">
        <f t="shared" si="13"/>
        <v>977.2156463331055</v>
      </c>
      <c r="N63" s="255">
        <f t="shared" si="0"/>
        <v>2107.0325387908488</v>
      </c>
    </row>
    <row r="64" spans="1:18" ht="16.5" thickBot="1" x14ac:dyDescent="0.3">
      <c r="A64" s="146">
        <v>8159</v>
      </c>
      <c r="B64" s="147"/>
      <c r="C64" s="148" t="s">
        <v>103</v>
      </c>
      <c r="D64" s="256"/>
      <c r="E64" s="250"/>
      <c r="F64" s="251"/>
      <c r="G64" s="275"/>
      <c r="H64" s="276"/>
      <c r="I64" s="277"/>
      <c r="J64" s="277"/>
      <c r="K64" s="277"/>
      <c r="L64" s="278"/>
      <c r="M64" s="279"/>
      <c r="N64" s="255">
        <f t="shared" si="0"/>
        <v>0</v>
      </c>
    </row>
    <row r="65" spans="1:14" ht="16.5" thickBot="1" x14ac:dyDescent="0.3">
      <c r="A65" s="190">
        <v>819</v>
      </c>
      <c r="B65" s="191" t="s">
        <v>55</v>
      </c>
      <c r="C65" s="218" t="s">
        <v>104</v>
      </c>
      <c r="D65" s="219"/>
      <c r="E65" s="220">
        <f>E64++E63+E59+E56+E53+E48+E47</f>
        <v>0</v>
      </c>
      <c r="F65" s="221">
        <f t="shared" ref="F65:M65" si="14">F64++F63+F59+F56+F53+F48+F47</f>
        <v>0</v>
      </c>
      <c r="G65" s="222">
        <f t="shared" si="14"/>
        <v>18.288608430664002</v>
      </c>
      <c r="H65" s="223">
        <f t="shared" si="14"/>
        <v>0</v>
      </c>
      <c r="I65" s="222">
        <f t="shared" si="14"/>
        <v>138.18264764123199</v>
      </c>
      <c r="J65" s="222">
        <f t="shared" si="14"/>
        <v>60.80189548647401</v>
      </c>
      <c r="K65" s="222">
        <f t="shared" si="14"/>
        <v>0</v>
      </c>
      <c r="L65" s="224">
        <f t="shared" si="14"/>
        <v>1274.2412913458152</v>
      </c>
      <c r="M65" s="220">
        <f t="shared" si="14"/>
        <v>1274.2412913458149</v>
      </c>
      <c r="N65" s="225">
        <f t="shared" si="0"/>
        <v>2765.7557342500004</v>
      </c>
    </row>
    <row r="66" spans="1:14" x14ac:dyDescent="0.25">
      <c r="A66" s="78" t="s">
        <v>105</v>
      </c>
      <c r="C66" s="78" t="s">
        <v>106</v>
      </c>
      <c r="E66" s="280" t="s">
        <v>0</v>
      </c>
      <c r="F66" s="280" t="s">
        <v>0</v>
      </c>
      <c r="G66" s="280" t="s">
        <v>0</v>
      </c>
      <c r="H66" s="280" t="s">
        <v>0</v>
      </c>
      <c r="I66" s="280" t="s">
        <v>0</v>
      </c>
      <c r="J66" s="280" t="s">
        <v>0</v>
      </c>
      <c r="K66" s="280" t="s">
        <v>0</v>
      </c>
      <c r="L66" s="280" t="s">
        <v>0</v>
      </c>
      <c r="M66" s="280" t="s">
        <v>0</v>
      </c>
      <c r="N66" s="280" t="s">
        <v>0</v>
      </c>
    </row>
  </sheetData>
  <mergeCells count="11">
    <mergeCell ref="A5:B5"/>
    <mergeCell ref="C5:L5"/>
    <mergeCell ref="A6:B6"/>
    <mergeCell ref="C6:L6"/>
    <mergeCell ref="C7:D7"/>
    <mergeCell ref="A1:N1"/>
    <mergeCell ref="A2:N2"/>
    <mergeCell ref="A3:J3"/>
    <mergeCell ref="M3:N3"/>
    <mergeCell ref="A4:B4"/>
    <mergeCell ref="C4:L4"/>
  </mergeCells>
  <conditionalFormatting sqref="C5:L5">
    <cfRule type="cellIs" dxfId="7" priority="5" operator="equal">
      <formula>0</formula>
    </cfRule>
  </conditionalFormatting>
  <conditionalFormatting sqref="E50:G50">
    <cfRule type="cellIs" dxfId="6" priority="4" operator="equal">
      <formula>0</formula>
    </cfRule>
  </conditionalFormatting>
  <conditionalFormatting sqref="I50:M50 I61:M61">
    <cfRule type="cellIs" dxfId="5" priority="3" operator="equal">
      <formula>0</formula>
    </cfRule>
  </conditionalFormatting>
  <conditionalFormatting sqref="E11:G39 I11:M16 I18:M39 I17:K17">
    <cfRule type="cellIs" dxfId="4" priority="2" operator="equal">
      <formula>0</formula>
    </cfRule>
  </conditionalFormatting>
  <conditionalFormatting sqref="L17:M17">
    <cfRule type="cellIs" dxfId="3" priority="1" operator="equal">
      <formula>0</formula>
    </cfRule>
  </conditionalFormatting>
  <dataValidations disablePrompts="1" count="2">
    <dataValidation type="textLength" operator="lessThan" allowBlank="1" showInputMessage="1" showErrorMessage="1" errorTitle="Příliš dlouhý text !" error="Maximální délka textu je 100 znaků včetně mezer." sqref="A5" xr:uid="{00000000-0002-0000-0100-000000000000}">
      <formula1>151</formula1>
    </dataValidation>
    <dataValidation type="whole" operator="equal" allowBlank="1" showInputMessage="1" showErrorMessage="1" errorTitle="Chyby bilance" error="Nesoulad mezi zdroji a potřebami_x000a_" sqref="E68" xr:uid="{00000000-0002-0000-0100-000001000000}">
      <formula1>0</formula1>
    </dataValidation>
  </dataValidations>
  <pageMargins left="0.7" right="0.7" top="0.78740157499999996" bottom="0.78740157499999996" header="0.3" footer="0.3"/>
  <pageSetup paperSize="9" scale="4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66"/>
  <sheetViews>
    <sheetView workbookViewId="0">
      <selection activeCell="C5" sqref="C5:L5"/>
    </sheetView>
  </sheetViews>
  <sheetFormatPr defaultRowHeight="15.75" x14ac:dyDescent="0.25"/>
  <cols>
    <col min="1" max="1" width="5.7109375" style="78" customWidth="1"/>
    <col min="2" max="2" width="8" style="78" customWidth="1"/>
    <col min="3" max="3" width="30.85546875" style="78" customWidth="1"/>
    <col min="4" max="4" width="21.85546875" style="78" customWidth="1"/>
    <col min="5" max="14" width="8.7109375" style="78" customWidth="1"/>
    <col min="15" max="17" width="9.140625" style="78"/>
    <col min="18" max="18" width="9.85546875" style="78" bestFit="1" customWidth="1"/>
    <col min="19" max="16384" width="9.140625" style="78"/>
  </cols>
  <sheetData>
    <row r="1" spans="1:20" ht="6" customHeight="1" x14ac:dyDescent="0.25">
      <c r="A1" s="281"/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3"/>
      <c r="P1" s="3"/>
      <c r="Q1" s="3"/>
      <c r="R1" s="3"/>
      <c r="S1" s="3"/>
    </row>
    <row r="2" spans="1:20" ht="6" customHeight="1" x14ac:dyDescent="0.3">
      <c r="A2" s="591"/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3"/>
      <c r="P2" s="3"/>
      <c r="Q2" s="3"/>
      <c r="R2" s="3"/>
      <c r="S2" s="3"/>
      <c r="T2" s="513"/>
    </row>
    <row r="3" spans="1:20" ht="30" customHeight="1" thickBot="1" x14ac:dyDescent="0.35">
      <c r="A3" s="592" t="s">
        <v>107</v>
      </c>
      <c r="B3" s="593"/>
      <c r="C3" s="593"/>
      <c r="D3" s="593"/>
      <c r="E3" s="593"/>
      <c r="F3" s="593"/>
      <c r="G3" s="593"/>
      <c r="H3" s="593"/>
      <c r="I3" s="593"/>
      <c r="J3" s="594"/>
      <c r="K3" s="79" t="s">
        <v>108</v>
      </c>
      <c r="L3" s="80"/>
      <c r="M3" s="595" t="str">
        <f>vzor81!M3</f>
        <v>smíšená           2017 - 2020</v>
      </c>
      <c r="N3" s="596"/>
      <c r="R3" s="3" t="s">
        <v>152</v>
      </c>
      <c r="S3" s="3"/>
      <c r="T3" s="521">
        <f>vzor81!T3</f>
        <v>2018</v>
      </c>
    </row>
    <row r="4" spans="1:20" customFormat="1" x14ac:dyDescent="0.25">
      <c r="A4" s="554" t="s">
        <v>8</v>
      </c>
      <c r="B4" s="555"/>
      <c r="C4" s="597" t="str">
        <f>vzor80!C4</f>
        <v>ZP Choceň – Uhersko, BC</v>
      </c>
      <c r="D4" s="598"/>
      <c r="E4" s="598"/>
      <c r="F4" s="598"/>
      <c r="G4" s="598"/>
      <c r="H4" s="598"/>
      <c r="I4" s="598"/>
      <c r="J4" s="598"/>
      <c r="K4" s="598"/>
      <c r="L4" s="599"/>
      <c r="M4" s="7"/>
      <c r="N4" s="7"/>
      <c r="O4" s="8"/>
      <c r="P4" s="8"/>
    </row>
    <row r="5" spans="1:20" customFormat="1" x14ac:dyDescent="0.25">
      <c r="A5" s="559" t="s">
        <v>9</v>
      </c>
      <c r="B5" s="560"/>
      <c r="C5" s="600" t="str">
        <f>vzor80!C5</f>
        <v xml:space="preserve">XXX
</v>
      </c>
      <c r="D5" s="562"/>
      <c r="E5" s="562"/>
      <c r="F5" s="562"/>
      <c r="G5" s="562"/>
      <c r="H5" s="562"/>
      <c r="I5" s="562"/>
      <c r="J5" s="562"/>
      <c r="K5" s="562"/>
      <c r="L5" s="563"/>
      <c r="M5" s="10"/>
      <c r="N5" s="8"/>
      <c r="O5" s="8"/>
      <c r="P5" s="8"/>
    </row>
    <row r="6" spans="1:20" customFormat="1" ht="16.5" thickBot="1" x14ac:dyDescent="0.3">
      <c r="A6" s="564" t="s">
        <v>10</v>
      </c>
      <c r="B6" s="565"/>
      <c r="C6" s="600" t="str">
        <f>vzor80!C6</f>
        <v>SŽDC s.o., Dlážděná 1007/3, 110 00 Praha 1</v>
      </c>
      <c r="D6" s="562"/>
      <c r="E6" s="562"/>
      <c r="F6" s="562"/>
      <c r="G6" s="562"/>
      <c r="H6" s="562"/>
      <c r="I6" s="562"/>
      <c r="J6" s="562"/>
      <c r="K6" s="562"/>
      <c r="L6" s="563"/>
      <c r="M6" s="10"/>
      <c r="N6" s="8"/>
      <c r="O6" s="8"/>
      <c r="P6" s="8"/>
    </row>
    <row r="7" spans="1:20" ht="16.5" thickTop="1" x14ac:dyDescent="0.25">
      <c r="A7" s="81"/>
      <c r="B7" s="82"/>
      <c r="C7" s="603"/>
      <c r="D7" s="604"/>
      <c r="E7" s="83" t="s">
        <v>33</v>
      </c>
      <c r="F7" s="84" t="s">
        <v>34</v>
      </c>
      <c r="G7" s="85" t="s">
        <v>35</v>
      </c>
      <c r="H7" s="86" t="s">
        <v>36</v>
      </c>
      <c r="I7" s="87" t="s">
        <v>37</v>
      </c>
      <c r="J7" s="88"/>
      <c r="K7" s="88"/>
      <c r="L7" s="89"/>
      <c r="M7" s="90" t="s">
        <v>38</v>
      </c>
      <c r="N7" s="91" t="s">
        <v>39</v>
      </c>
    </row>
    <row r="8" spans="1:20" ht="16.5" thickBot="1" x14ac:dyDescent="0.3">
      <c r="A8" s="92"/>
      <c r="B8" s="93"/>
      <c r="C8" s="282"/>
      <c r="D8" s="283" t="s">
        <v>40</v>
      </c>
      <c r="E8" s="96" t="s">
        <v>41</v>
      </c>
      <c r="F8" s="97" t="s">
        <v>42</v>
      </c>
      <c r="G8" s="98" t="s">
        <v>43</v>
      </c>
      <c r="H8" s="99" t="s">
        <v>44</v>
      </c>
      <c r="I8" s="100" t="s">
        <v>45</v>
      </c>
      <c r="J8" s="101" t="s">
        <v>46</v>
      </c>
      <c r="K8" s="102" t="s">
        <v>46</v>
      </c>
      <c r="L8" s="100" t="s">
        <v>46</v>
      </c>
      <c r="M8" s="96" t="s">
        <v>47</v>
      </c>
      <c r="N8" s="103" t="s">
        <v>48</v>
      </c>
    </row>
    <row r="9" spans="1:20" ht="16.5" thickBot="1" x14ac:dyDescent="0.3">
      <c r="A9" s="104" t="s">
        <v>49</v>
      </c>
      <c r="B9" s="105"/>
      <c r="C9" s="106" t="s">
        <v>50</v>
      </c>
      <c r="D9" s="107"/>
      <c r="E9" s="108">
        <f>H9-2</f>
        <v>2016</v>
      </c>
      <c r="F9" s="109">
        <f>H9-1</f>
        <v>2017</v>
      </c>
      <c r="G9" s="110">
        <f>H9</f>
        <v>2018</v>
      </c>
      <c r="H9" s="111">
        <f>T3</f>
        <v>2018</v>
      </c>
      <c r="I9" s="112">
        <f>H9+1</f>
        <v>2019</v>
      </c>
      <c r="J9" s="112">
        <f>H9+2</f>
        <v>2020</v>
      </c>
      <c r="K9" s="112">
        <f>H9+3</f>
        <v>2021</v>
      </c>
      <c r="L9" s="112">
        <f>H9+4</f>
        <v>2022</v>
      </c>
      <c r="M9" s="112">
        <f>H9+5</f>
        <v>2023</v>
      </c>
      <c r="N9" s="113" t="s">
        <v>1</v>
      </c>
    </row>
    <row r="10" spans="1:20" ht="6" customHeight="1" thickTop="1" thickBot="1" x14ac:dyDescent="0.3">
      <c r="A10" s="114"/>
      <c r="B10" s="114"/>
      <c r="C10" s="114"/>
      <c r="D10" s="114"/>
      <c r="E10" s="115"/>
      <c r="F10" s="115"/>
      <c r="G10" s="115"/>
      <c r="H10" s="116"/>
      <c r="I10" s="115"/>
      <c r="J10" s="115"/>
      <c r="K10" s="115"/>
      <c r="L10" s="115"/>
      <c r="M10" s="115"/>
      <c r="N10" s="115"/>
    </row>
    <row r="11" spans="1:20" x14ac:dyDescent="0.25">
      <c r="A11" s="284">
        <v>8221</v>
      </c>
      <c r="B11" s="285">
        <v>1</v>
      </c>
      <c r="C11" s="286" t="s">
        <v>109</v>
      </c>
      <c r="D11" s="287"/>
      <c r="E11" s="288"/>
      <c r="F11" s="289"/>
      <c r="G11" s="289"/>
      <c r="H11" s="290"/>
      <c r="I11" s="289"/>
      <c r="J11" s="289"/>
      <c r="K11" s="289"/>
      <c r="L11" s="291"/>
      <c r="M11" s="292"/>
      <c r="N11" s="293">
        <f>SUM(E11:M11)-H11</f>
        <v>0</v>
      </c>
      <c r="O11" s="294"/>
    </row>
    <row r="12" spans="1:20" x14ac:dyDescent="0.25">
      <c r="A12" s="295"/>
      <c r="B12" s="296">
        <v>2</v>
      </c>
      <c r="C12" s="297" t="s">
        <v>110</v>
      </c>
      <c r="D12" s="298"/>
      <c r="E12" s="299"/>
      <c r="F12" s="300"/>
      <c r="G12" s="300"/>
      <c r="H12" s="301"/>
      <c r="I12" s="300"/>
      <c r="J12" s="300"/>
      <c r="K12" s="300"/>
      <c r="L12" s="302"/>
      <c r="M12" s="303"/>
      <c r="N12" s="304">
        <f t="shared" ref="N12:N59" si="0">SUM(E12:M12)-H12</f>
        <v>0</v>
      </c>
    </row>
    <row r="13" spans="1:20" x14ac:dyDescent="0.25">
      <c r="A13" s="295"/>
      <c r="B13" s="296">
        <v>9</v>
      </c>
      <c r="C13" s="297" t="s">
        <v>111</v>
      </c>
      <c r="D13" s="298"/>
      <c r="E13" s="299"/>
      <c r="F13" s="300"/>
      <c r="G13" s="300"/>
      <c r="H13" s="301"/>
      <c r="I13" s="300"/>
      <c r="J13" s="300"/>
      <c r="K13" s="300"/>
      <c r="L13" s="302"/>
      <c r="M13" s="303"/>
      <c r="N13" s="304">
        <f t="shared" si="0"/>
        <v>0</v>
      </c>
    </row>
    <row r="14" spans="1:20" x14ac:dyDescent="0.25">
      <c r="A14" s="305">
        <v>8221</v>
      </c>
      <c r="B14" s="306" t="s">
        <v>55</v>
      </c>
      <c r="C14" s="307" t="s">
        <v>112</v>
      </c>
      <c r="D14" s="308"/>
      <c r="E14" s="309">
        <f>SUM(E11:E13)</f>
        <v>0</v>
      </c>
      <c r="F14" s="310">
        <f t="shared" ref="F14:M14" si="1">SUM(F11:F13)</f>
        <v>0</v>
      </c>
      <c r="G14" s="310">
        <f t="shared" si="1"/>
        <v>0</v>
      </c>
      <c r="H14" s="311">
        <f t="shared" si="1"/>
        <v>0</v>
      </c>
      <c r="I14" s="310">
        <f t="shared" si="1"/>
        <v>0</v>
      </c>
      <c r="J14" s="310">
        <f t="shared" si="1"/>
        <v>0</v>
      </c>
      <c r="K14" s="310">
        <f t="shared" si="1"/>
        <v>0</v>
      </c>
      <c r="L14" s="312">
        <f t="shared" si="1"/>
        <v>0</v>
      </c>
      <c r="M14" s="313">
        <f t="shared" si="1"/>
        <v>0</v>
      </c>
      <c r="N14" s="314">
        <f t="shared" si="0"/>
        <v>0</v>
      </c>
    </row>
    <row r="15" spans="1:20" x14ac:dyDescent="0.25">
      <c r="A15" s="295">
        <v>8222</v>
      </c>
      <c r="B15" s="139">
        <v>1</v>
      </c>
      <c r="C15" s="130" t="s">
        <v>113</v>
      </c>
      <c r="D15" s="169"/>
      <c r="E15" s="136"/>
      <c r="F15" s="315"/>
      <c r="G15" s="134"/>
      <c r="H15" s="316"/>
      <c r="I15" s="134"/>
      <c r="J15" s="134"/>
      <c r="K15" s="134"/>
      <c r="L15" s="136"/>
      <c r="M15" s="137"/>
      <c r="N15" s="304">
        <f t="shared" si="0"/>
        <v>0</v>
      </c>
    </row>
    <row r="16" spans="1:20" x14ac:dyDescent="0.25">
      <c r="A16" s="317"/>
      <c r="B16" s="139">
        <v>2</v>
      </c>
      <c r="C16" s="130" t="s">
        <v>114</v>
      </c>
      <c r="D16" s="169"/>
      <c r="E16" s="136"/>
      <c r="F16" s="315"/>
      <c r="G16" s="134"/>
      <c r="H16" s="316"/>
      <c r="I16" s="134"/>
      <c r="J16" s="134"/>
      <c r="K16" s="134"/>
      <c r="L16" s="136"/>
      <c r="M16" s="137"/>
      <c r="N16" s="304">
        <f t="shared" si="0"/>
        <v>0</v>
      </c>
    </row>
    <row r="17" spans="1:14" x14ac:dyDescent="0.25">
      <c r="A17" s="318">
        <v>8222</v>
      </c>
      <c r="B17" s="319" t="s">
        <v>55</v>
      </c>
      <c r="C17" s="320" t="s">
        <v>115</v>
      </c>
      <c r="D17" s="321"/>
      <c r="E17" s="322">
        <f>SUM(E15:E16)</f>
        <v>0</v>
      </c>
      <c r="F17" s="323">
        <f t="shared" ref="F17:M17" si="2">SUM(F15:F16)</f>
        <v>0</v>
      </c>
      <c r="G17" s="165">
        <f t="shared" si="2"/>
        <v>0</v>
      </c>
      <c r="H17" s="324">
        <f t="shared" si="2"/>
        <v>0</v>
      </c>
      <c r="I17" s="165">
        <f t="shared" si="2"/>
        <v>0</v>
      </c>
      <c r="J17" s="165">
        <f t="shared" si="2"/>
        <v>0</v>
      </c>
      <c r="K17" s="165">
        <f t="shared" si="2"/>
        <v>0</v>
      </c>
      <c r="L17" s="167">
        <f t="shared" si="2"/>
        <v>0</v>
      </c>
      <c r="M17" s="168">
        <f t="shared" si="2"/>
        <v>0</v>
      </c>
      <c r="N17" s="314">
        <f t="shared" si="0"/>
        <v>0</v>
      </c>
    </row>
    <row r="18" spans="1:14" x14ac:dyDescent="0.25">
      <c r="A18" s="325">
        <v>8223</v>
      </c>
      <c r="B18" s="115">
        <v>1</v>
      </c>
      <c r="C18" s="326" t="s">
        <v>116</v>
      </c>
      <c r="D18" s="327"/>
      <c r="E18" s="328"/>
      <c r="F18" s="315"/>
      <c r="G18" s="134"/>
      <c r="H18" s="316"/>
      <c r="I18" s="134"/>
      <c r="J18" s="134"/>
      <c r="K18" s="134"/>
      <c r="L18" s="136"/>
      <c r="M18" s="137"/>
      <c r="N18" s="304">
        <f t="shared" si="0"/>
        <v>0</v>
      </c>
    </row>
    <row r="19" spans="1:14" x14ac:dyDescent="0.25">
      <c r="A19" s="329"/>
      <c r="B19" s="115">
        <v>2</v>
      </c>
      <c r="C19" s="326" t="s">
        <v>117</v>
      </c>
      <c r="D19" s="327"/>
      <c r="E19" s="328"/>
      <c r="F19" s="315"/>
      <c r="G19" s="134"/>
      <c r="H19" s="316"/>
      <c r="I19" s="134"/>
      <c r="J19" s="134"/>
      <c r="K19" s="134"/>
      <c r="L19" s="136"/>
      <c r="M19" s="137"/>
      <c r="N19" s="304">
        <f t="shared" si="0"/>
        <v>0</v>
      </c>
    </row>
    <row r="20" spans="1:14" x14ac:dyDescent="0.25">
      <c r="A20" s="329"/>
      <c r="B20" s="115">
        <v>3</v>
      </c>
      <c r="C20" s="326" t="s">
        <v>118</v>
      </c>
      <c r="D20" s="327"/>
      <c r="E20" s="328"/>
      <c r="F20" s="315"/>
      <c r="G20" s="134"/>
      <c r="H20" s="316"/>
      <c r="I20" s="134"/>
      <c r="J20" s="134"/>
      <c r="K20" s="134"/>
      <c r="L20" s="136"/>
      <c r="M20" s="137"/>
      <c r="N20" s="304">
        <f t="shared" si="0"/>
        <v>0</v>
      </c>
    </row>
    <row r="21" spans="1:14" x14ac:dyDescent="0.25">
      <c r="A21" s="329"/>
      <c r="B21" s="115">
        <v>4</v>
      </c>
      <c r="C21" s="326" t="s">
        <v>119</v>
      </c>
      <c r="D21" s="327"/>
      <c r="E21" s="328"/>
      <c r="F21" s="315"/>
      <c r="G21" s="134"/>
      <c r="H21" s="316"/>
      <c r="I21" s="134"/>
      <c r="J21" s="134"/>
      <c r="K21" s="134"/>
      <c r="L21" s="136"/>
      <c r="M21" s="137"/>
      <c r="N21" s="304">
        <f t="shared" si="0"/>
        <v>0</v>
      </c>
    </row>
    <row r="22" spans="1:14" x14ac:dyDescent="0.25">
      <c r="A22" s="329"/>
      <c r="B22" s="115">
        <v>9</v>
      </c>
      <c r="C22" s="330" t="s">
        <v>120</v>
      </c>
      <c r="D22" s="331"/>
      <c r="E22" s="332"/>
      <c r="F22" s="333"/>
      <c r="G22" s="141"/>
      <c r="H22" s="334"/>
      <c r="I22" s="141"/>
      <c r="J22" s="141"/>
      <c r="K22" s="141"/>
      <c r="L22" s="143"/>
      <c r="M22" s="144"/>
      <c r="N22" s="304">
        <f t="shared" si="0"/>
        <v>0</v>
      </c>
    </row>
    <row r="23" spans="1:14" x14ac:dyDescent="0.25">
      <c r="A23" s="318">
        <v>8223</v>
      </c>
      <c r="B23" s="319" t="s">
        <v>55</v>
      </c>
      <c r="C23" s="335" t="s">
        <v>121</v>
      </c>
      <c r="D23" s="331"/>
      <c r="E23" s="336">
        <f>SUM(E18:E22)</f>
        <v>0</v>
      </c>
      <c r="F23" s="152">
        <f t="shared" ref="F23:M23" si="3">SUM(F18:F22)</f>
        <v>0</v>
      </c>
      <c r="G23" s="175">
        <f t="shared" si="3"/>
        <v>0</v>
      </c>
      <c r="H23" s="337">
        <f t="shared" si="3"/>
        <v>0</v>
      </c>
      <c r="I23" s="175">
        <f t="shared" si="3"/>
        <v>0</v>
      </c>
      <c r="J23" s="175">
        <f t="shared" si="3"/>
        <v>0</v>
      </c>
      <c r="K23" s="175">
        <f t="shared" si="3"/>
        <v>0</v>
      </c>
      <c r="L23" s="176">
        <f t="shared" si="3"/>
        <v>0</v>
      </c>
      <c r="M23" s="177">
        <f t="shared" si="3"/>
        <v>0</v>
      </c>
      <c r="N23" s="314">
        <f t="shared" si="0"/>
        <v>0</v>
      </c>
    </row>
    <row r="24" spans="1:14" x14ac:dyDescent="0.25">
      <c r="A24" s="318">
        <v>8224</v>
      </c>
      <c r="B24" s="338"/>
      <c r="C24" s="339" t="s">
        <v>122</v>
      </c>
      <c r="D24" s="340"/>
      <c r="E24" s="341"/>
      <c r="F24" s="342"/>
      <c r="G24" s="343"/>
      <c r="H24" s="344"/>
      <c r="I24" s="343"/>
      <c r="J24" s="343"/>
      <c r="K24" s="343"/>
      <c r="L24" s="345"/>
      <c r="M24" s="346"/>
      <c r="N24" s="347">
        <f t="shared" si="0"/>
        <v>0</v>
      </c>
    </row>
    <row r="25" spans="1:14" x14ac:dyDescent="0.25">
      <c r="A25" s="348">
        <v>8225</v>
      </c>
      <c r="B25" s="338"/>
      <c r="C25" s="339" t="s">
        <v>123</v>
      </c>
      <c r="D25" s="340"/>
      <c r="E25" s="341"/>
      <c r="F25" s="342"/>
      <c r="G25" s="343"/>
      <c r="H25" s="344"/>
      <c r="I25" s="343"/>
      <c r="J25" s="343"/>
      <c r="K25" s="343"/>
      <c r="L25" s="345"/>
      <c r="M25" s="346"/>
      <c r="N25" s="347">
        <f t="shared" si="0"/>
        <v>0</v>
      </c>
    </row>
    <row r="26" spans="1:14" x14ac:dyDescent="0.25">
      <c r="A26" s="349">
        <v>8226</v>
      </c>
      <c r="B26" s="350">
        <v>1</v>
      </c>
      <c r="C26" s="119" t="s">
        <v>124</v>
      </c>
      <c r="D26" s="351"/>
      <c r="E26" s="352"/>
      <c r="F26" s="300"/>
      <c r="G26" s="353"/>
      <c r="H26" s="354"/>
      <c r="I26" s="353"/>
      <c r="J26" s="353"/>
      <c r="K26" s="353"/>
      <c r="L26" s="355"/>
      <c r="M26" s="356"/>
      <c r="N26" s="304">
        <f t="shared" si="0"/>
        <v>0</v>
      </c>
    </row>
    <row r="27" spans="1:14" x14ac:dyDescent="0.25">
      <c r="A27" s="357"/>
      <c r="B27" s="350">
        <v>2</v>
      </c>
      <c r="C27" s="130" t="s">
        <v>125</v>
      </c>
      <c r="D27" s="351"/>
      <c r="E27" s="352"/>
      <c r="F27" s="300"/>
      <c r="G27" s="353"/>
      <c r="H27" s="354"/>
      <c r="I27" s="353"/>
      <c r="J27" s="353"/>
      <c r="K27" s="353"/>
      <c r="L27" s="355"/>
      <c r="M27" s="356"/>
      <c r="N27" s="304">
        <f t="shared" si="0"/>
        <v>0</v>
      </c>
    </row>
    <row r="28" spans="1:14" x14ac:dyDescent="0.25">
      <c r="A28" s="357"/>
      <c r="B28" s="350">
        <v>9</v>
      </c>
      <c r="C28" s="170" t="s">
        <v>126</v>
      </c>
      <c r="D28" s="340"/>
      <c r="E28" s="341"/>
      <c r="F28" s="342"/>
      <c r="G28" s="343"/>
      <c r="H28" s="344"/>
      <c r="I28" s="343"/>
      <c r="J28" s="343"/>
      <c r="K28" s="343"/>
      <c r="L28" s="345"/>
      <c r="M28" s="346"/>
      <c r="N28" s="347">
        <f t="shared" si="0"/>
        <v>0</v>
      </c>
    </row>
    <row r="29" spans="1:14" x14ac:dyDescent="0.25">
      <c r="A29" s="318">
        <v>8226</v>
      </c>
      <c r="B29" s="358" t="s">
        <v>55</v>
      </c>
      <c r="C29" s="359" t="s">
        <v>127</v>
      </c>
      <c r="D29" s="360"/>
      <c r="E29" s="361">
        <f t="shared" ref="E29:M29" si="4">SUM(E26:E28)</f>
        <v>0</v>
      </c>
      <c r="F29" s="362">
        <f t="shared" si="4"/>
        <v>0</v>
      </c>
      <c r="G29" s="363">
        <f t="shared" si="4"/>
        <v>0</v>
      </c>
      <c r="H29" s="364">
        <f t="shared" si="4"/>
        <v>0</v>
      </c>
      <c r="I29" s="363">
        <f t="shared" si="4"/>
        <v>0</v>
      </c>
      <c r="J29" s="363">
        <f t="shared" si="4"/>
        <v>0</v>
      </c>
      <c r="K29" s="363">
        <f t="shared" si="4"/>
        <v>0</v>
      </c>
      <c r="L29" s="365">
        <f t="shared" si="4"/>
        <v>0</v>
      </c>
      <c r="M29" s="366">
        <f t="shared" si="4"/>
        <v>0</v>
      </c>
      <c r="N29" s="347">
        <f t="shared" si="0"/>
        <v>0</v>
      </c>
    </row>
    <row r="30" spans="1:14" x14ac:dyDescent="0.25">
      <c r="A30" s="367">
        <v>8227</v>
      </c>
      <c r="B30" s="350">
        <v>1</v>
      </c>
      <c r="C30" s="130" t="s">
        <v>128</v>
      </c>
      <c r="D30" s="368"/>
      <c r="E30" s="352"/>
      <c r="F30" s="300"/>
      <c r="G30" s="353"/>
      <c r="H30" s="354"/>
      <c r="I30" s="353"/>
      <c r="J30" s="353"/>
      <c r="K30" s="353"/>
      <c r="L30" s="355"/>
      <c r="M30" s="356"/>
      <c r="N30" s="304">
        <f t="shared" si="0"/>
        <v>0</v>
      </c>
    </row>
    <row r="31" spans="1:14" x14ac:dyDescent="0.25">
      <c r="A31" s="367"/>
      <c r="B31" s="350">
        <v>2</v>
      </c>
      <c r="C31" s="130" t="s">
        <v>129</v>
      </c>
      <c r="D31" s="368"/>
      <c r="E31" s="352"/>
      <c r="F31" s="300"/>
      <c r="G31" s="353"/>
      <c r="H31" s="354"/>
      <c r="I31" s="353"/>
      <c r="J31" s="353"/>
      <c r="K31" s="353"/>
      <c r="L31" s="355"/>
      <c r="M31" s="356"/>
      <c r="N31" s="304">
        <f t="shared" si="0"/>
        <v>0</v>
      </c>
    </row>
    <row r="32" spans="1:14" x14ac:dyDescent="0.25">
      <c r="A32" s="367"/>
      <c r="B32" s="350">
        <v>3</v>
      </c>
      <c r="C32" s="130" t="s">
        <v>130</v>
      </c>
      <c r="D32" s="368"/>
      <c r="E32" s="352"/>
      <c r="F32" s="300"/>
      <c r="G32" s="353"/>
      <c r="H32" s="354"/>
      <c r="I32" s="353"/>
      <c r="J32" s="353"/>
      <c r="K32" s="353"/>
      <c r="L32" s="355"/>
      <c r="M32" s="356"/>
      <c r="N32" s="304">
        <f t="shared" si="0"/>
        <v>0</v>
      </c>
    </row>
    <row r="33" spans="1:14" x14ac:dyDescent="0.25">
      <c r="A33" s="367"/>
      <c r="B33" s="350">
        <v>9</v>
      </c>
      <c r="C33" s="170" t="s">
        <v>131</v>
      </c>
      <c r="D33" s="368"/>
      <c r="E33" s="352"/>
      <c r="F33" s="300"/>
      <c r="G33" s="353"/>
      <c r="H33" s="354"/>
      <c r="I33" s="353"/>
      <c r="J33" s="353"/>
      <c r="K33" s="353"/>
      <c r="L33" s="355"/>
      <c r="M33" s="356"/>
      <c r="N33" s="304">
        <f t="shared" si="0"/>
        <v>0</v>
      </c>
    </row>
    <row r="34" spans="1:14" x14ac:dyDescent="0.25">
      <c r="A34" s="318">
        <v>8227</v>
      </c>
      <c r="B34" s="358" t="s">
        <v>55</v>
      </c>
      <c r="C34" s="359" t="s">
        <v>132</v>
      </c>
      <c r="D34" s="369"/>
      <c r="E34" s="370">
        <f>SUM(E30:E33)</f>
        <v>0</v>
      </c>
      <c r="F34" s="310">
        <f t="shared" ref="F34:M34" si="5">SUM(F30:F33)</f>
        <v>0</v>
      </c>
      <c r="G34" s="371">
        <f t="shared" si="5"/>
        <v>0</v>
      </c>
      <c r="H34" s="372">
        <f t="shared" si="5"/>
        <v>0</v>
      </c>
      <c r="I34" s="371">
        <f t="shared" si="5"/>
        <v>0</v>
      </c>
      <c r="J34" s="371">
        <f t="shared" si="5"/>
        <v>0</v>
      </c>
      <c r="K34" s="371">
        <f t="shared" si="5"/>
        <v>0</v>
      </c>
      <c r="L34" s="373">
        <f t="shared" si="5"/>
        <v>0</v>
      </c>
      <c r="M34" s="374">
        <f t="shared" si="5"/>
        <v>0</v>
      </c>
      <c r="N34" s="314">
        <f t="shared" si="0"/>
        <v>0</v>
      </c>
    </row>
    <row r="35" spans="1:14" x14ac:dyDescent="0.25">
      <c r="A35" s="367">
        <v>8228</v>
      </c>
      <c r="B35" s="375">
        <v>5</v>
      </c>
      <c r="C35" s="130" t="s">
        <v>133</v>
      </c>
      <c r="D35" s="298"/>
      <c r="E35" s="299"/>
      <c r="F35" s="300"/>
      <c r="G35" s="353"/>
      <c r="H35" s="354"/>
      <c r="I35" s="353"/>
      <c r="J35" s="353"/>
      <c r="K35" s="353"/>
      <c r="L35" s="355"/>
      <c r="M35" s="356"/>
      <c r="N35" s="304">
        <f t="shared" si="0"/>
        <v>0</v>
      </c>
    </row>
    <row r="36" spans="1:14" x14ac:dyDescent="0.25">
      <c r="A36" s="367"/>
      <c r="B36" s="375">
        <v>7</v>
      </c>
      <c r="C36" s="130" t="s">
        <v>134</v>
      </c>
      <c r="D36" s="298"/>
      <c r="E36" s="299"/>
      <c r="F36" s="300"/>
      <c r="G36" s="353"/>
      <c r="H36" s="354"/>
      <c r="I36" s="353"/>
      <c r="J36" s="353"/>
      <c r="K36" s="353"/>
      <c r="L36" s="355"/>
      <c r="M36" s="356"/>
      <c r="N36" s="304">
        <f t="shared" si="0"/>
        <v>0</v>
      </c>
    </row>
    <row r="37" spans="1:14" x14ac:dyDescent="0.25">
      <c r="A37" s="367"/>
      <c r="B37" s="375">
        <v>9</v>
      </c>
      <c r="C37" s="376" t="s">
        <v>135</v>
      </c>
      <c r="D37" s="377"/>
      <c r="E37" s="378"/>
      <c r="F37" s="342"/>
      <c r="G37" s="343"/>
      <c r="H37" s="344"/>
      <c r="I37" s="343"/>
      <c r="J37" s="343"/>
      <c r="K37" s="343"/>
      <c r="L37" s="345"/>
      <c r="M37" s="346"/>
      <c r="N37" s="347">
        <f t="shared" si="0"/>
        <v>0</v>
      </c>
    </row>
    <row r="38" spans="1:14" ht="16.5" thickBot="1" x14ac:dyDescent="0.3">
      <c r="A38" s="329">
        <v>8228</v>
      </c>
      <c r="B38" s="379" t="s">
        <v>55</v>
      </c>
      <c r="C38" s="380" t="s">
        <v>136</v>
      </c>
      <c r="D38" s="381"/>
      <c r="E38" s="382">
        <f>SUM(E35:E37)</f>
        <v>0</v>
      </c>
      <c r="F38" s="383">
        <f t="shared" ref="F38:M38" si="6">SUM(F35:F37)</f>
        <v>0</v>
      </c>
      <c r="G38" s="383">
        <f t="shared" si="6"/>
        <v>0</v>
      </c>
      <c r="H38" s="384">
        <f t="shared" si="6"/>
        <v>0</v>
      </c>
      <c r="I38" s="383">
        <f t="shared" si="6"/>
        <v>0</v>
      </c>
      <c r="J38" s="383">
        <f t="shared" si="6"/>
        <v>0</v>
      </c>
      <c r="K38" s="383">
        <f t="shared" si="6"/>
        <v>0</v>
      </c>
      <c r="L38" s="385">
        <f t="shared" si="6"/>
        <v>0</v>
      </c>
      <c r="M38" s="386">
        <f t="shared" si="6"/>
        <v>0</v>
      </c>
      <c r="N38" s="387">
        <f t="shared" si="0"/>
        <v>0</v>
      </c>
    </row>
    <row r="39" spans="1:14" ht="17.25" thickTop="1" thickBot="1" x14ac:dyDescent="0.3">
      <c r="A39" s="388">
        <v>8229</v>
      </c>
      <c r="B39" s="389"/>
      <c r="C39" s="390" t="s">
        <v>137</v>
      </c>
      <c r="D39" s="391"/>
      <c r="E39" s="392"/>
      <c r="F39" s="393"/>
      <c r="G39" s="394"/>
      <c r="H39" s="395"/>
      <c r="I39" s="394"/>
      <c r="J39" s="394"/>
      <c r="K39" s="394"/>
      <c r="L39" s="396"/>
      <c r="M39" s="397"/>
      <c r="N39" s="398">
        <f t="shared" si="0"/>
        <v>0</v>
      </c>
    </row>
    <row r="40" spans="1:14" ht="17.25" thickTop="1" thickBot="1" x14ac:dyDescent="0.3">
      <c r="A40" s="399">
        <v>822</v>
      </c>
      <c r="B40" s="400" t="s">
        <v>55</v>
      </c>
      <c r="C40" s="401" t="s">
        <v>138</v>
      </c>
      <c r="D40" s="402"/>
      <c r="E40" s="403">
        <f t="shared" ref="E40:M40" si="7">SUM(E38:E39,E34,E29,E25,E24,E23,E17,E14)</f>
        <v>0</v>
      </c>
      <c r="F40" s="404">
        <f t="shared" si="7"/>
        <v>0</v>
      </c>
      <c r="G40" s="404">
        <f t="shared" si="7"/>
        <v>0</v>
      </c>
      <c r="H40" s="405">
        <f t="shared" si="7"/>
        <v>0</v>
      </c>
      <c r="I40" s="404">
        <f t="shared" si="7"/>
        <v>0</v>
      </c>
      <c r="J40" s="404">
        <f t="shared" si="7"/>
        <v>0</v>
      </c>
      <c r="K40" s="404">
        <f t="shared" si="7"/>
        <v>0</v>
      </c>
      <c r="L40" s="406">
        <f t="shared" si="7"/>
        <v>0</v>
      </c>
      <c r="M40" s="407">
        <f t="shared" si="7"/>
        <v>0</v>
      </c>
      <c r="N40" s="408">
        <f t="shared" si="0"/>
        <v>0</v>
      </c>
    </row>
    <row r="41" spans="1:14" x14ac:dyDescent="0.25">
      <c r="A41" s="318">
        <v>8232</v>
      </c>
      <c r="B41" s="409"/>
      <c r="C41" s="148" t="s">
        <v>139</v>
      </c>
      <c r="D41" s="340"/>
      <c r="E41" s="341"/>
      <c r="F41" s="342"/>
      <c r="G41" s="343"/>
      <c r="H41" s="344"/>
      <c r="I41" s="343"/>
      <c r="J41" s="343"/>
      <c r="K41" s="343"/>
      <c r="L41" s="345"/>
      <c r="M41" s="346"/>
      <c r="N41" s="347">
        <f t="shared" si="0"/>
        <v>0</v>
      </c>
    </row>
    <row r="42" spans="1:14" x14ac:dyDescent="0.25">
      <c r="A42" s="367">
        <v>8233</v>
      </c>
      <c r="B42" s="375">
        <v>2</v>
      </c>
      <c r="C42" s="130" t="s">
        <v>82</v>
      </c>
      <c r="D42" s="410"/>
      <c r="E42" s="352"/>
      <c r="F42" s="300"/>
      <c r="G42" s="353"/>
      <c r="H42" s="354"/>
      <c r="I42" s="353"/>
      <c r="J42" s="353"/>
      <c r="K42" s="353"/>
      <c r="L42" s="355"/>
      <c r="M42" s="356"/>
      <c r="N42" s="304">
        <f t="shared" si="0"/>
        <v>0</v>
      </c>
    </row>
    <row r="43" spans="1:14" x14ac:dyDescent="0.25">
      <c r="A43" s="367"/>
      <c r="B43" s="375">
        <v>9</v>
      </c>
      <c r="C43" s="411" t="s">
        <v>140</v>
      </c>
      <c r="D43" s="340"/>
      <c r="E43" s="341"/>
      <c r="F43" s="342"/>
      <c r="G43" s="343"/>
      <c r="H43" s="344"/>
      <c r="I43" s="343"/>
      <c r="J43" s="343"/>
      <c r="K43" s="343"/>
      <c r="L43" s="345"/>
      <c r="M43" s="346"/>
      <c r="N43" s="347">
        <f t="shared" si="0"/>
        <v>0</v>
      </c>
    </row>
    <row r="44" spans="1:14" ht="16.5" thickBot="1" x14ac:dyDescent="0.3">
      <c r="A44" s="318">
        <v>8233</v>
      </c>
      <c r="B44" s="412" t="s">
        <v>55</v>
      </c>
      <c r="C44" s="413" t="s">
        <v>141</v>
      </c>
      <c r="D44" s="360"/>
      <c r="E44" s="361">
        <f t="shared" ref="E44:M44" si="8">SUM(E42:E43)</f>
        <v>0</v>
      </c>
      <c r="F44" s="363">
        <f t="shared" si="8"/>
        <v>0</v>
      </c>
      <c r="G44" s="363">
        <f t="shared" si="8"/>
        <v>0</v>
      </c>
      <c r="H44" s="364">
        <f t="shared" si="8"/>
        <v>0</v>
      </c>
      <c r="I44" s="363">
        <f t="shared" si="8"/>
        <v>0</v>
      </c>
      <c r="J44" s="363">
        <f t="shared" si="8"/>
        <v>0</v>
      </c>
      <c r="K44" s="363">
        <f t="shared" si="8"/>
        <v>0</v>
      </c>
      <c r="L44" s="365">
        <f t="shared" si="8"/>
        <v>0</v>
      </c>
      <c r="M44" s="366">
        <f t="shared" si="8"/>
        <v>0</v>
      </c>
      <c r="N44" s="414">
        <f t="shared" si="0"/>
        <v>0</v>
      </c>
    </row>
    <row r="45" spans="1:14" ht="16.5" thickBot="1" x14ac:dyDescent="0.3">
      <c r="A45" s="415">
        <v>823</v>
      </c>
      <c r="B45" s="416" t="s">
        <v>55</v>
      </c>
      <c r="C45" s="417" t="s">
        <v>142</v>
      </c>
      <c r="D45" s="418"/>
      <c r="E45" s="403">
        <f>SUM(E44,E41,E40)</f>
        <v>0</v>
      </c>
      <c r="F45" s="419">
        <f>SUM(F44,F41,,F40)</f>
        <v>0</v>
      </c>
      <c r="G45" s="419">
        <f t="shared" ref="G45:M45" si="9">SUM(G44,G41,G40)</f>
        <v>0</v>
      </c>
      <c r="H45" s="420">
        <f t="shared" si="9"/>
        <v>0</v>
      </c>
      <c r="I45" s="419">
        <f t="shared" si="9"/>
        <v>0</v>
      </c>
      <c r="J45" s="419">
        <f t="shared" si="9"/>
        <v>0</v>
      </c>
      <c r="K45" s="419">
        <f t="shared" si="9"/>
        <v>0</v>
      </c>
      <c r="L45" s="419">
        <f t="shared" si="9"/>
        <v>0</v>
      </c>
      <c r="M45" s="421">
        <f t="shared" si="9"/>
        <v>0</v>
      </c>
      <c r="N45" s="408">
        <f t="shared" si="0"/>
        <v>0</v>
      </c>
    </row>
    <row r="46" spans="1:14" ht="6" customHeight="1" thickBot="1" x14ac:dyDescent="0.3">
      <c r="A46" s="422"/>
      <c r="B46" s="422"/>
      <c r="C46" s="423"/>
      <c r="D46" s="423"/>
      <c r="E46" s="424"/>
      <c r="F46" s="425"/>
      <c r="G46" s="425"/>
      <c r="H46" s="426"/>
      <c r="I46" s="425"/>
      <c r="J46" s="425"/>
      <c r="K46" s="425"/>
      <c r="L46" s="425"/>
      <c r="M46" s="425"/>
      <c r="N46" s="427">
        <f t="shared" si="0"/>
        <v>0</v>
      </c>
    </row>
    <row r="47" spans="1:14" x14ac:dyDescent="0.25">
      <c r="A47" s="318">
        <v>8241</v>
      </c>
      <c r="B47" s="338"/>
      <c r="C47" s="339" t="s">
        <v>143</v>
      </c>
      <c r="D47" s="340"/>
      <c r="E47" s="345"/>
      <c r="F47" s="342"/>
      <c r="G47" s="343"/>
      <c r="H47" s="344"/>
      <c r="I47" s="343"/>
      <c r="J47" s="343"/>
      <c r="K47" s="343"/>
      <c r="L47" s="345"/>
      <c r="M47" s="346"/>
      <c r="N47" s="428">
        <f t="shared" si="0"/>
        <v>0</v>
      </c>
    </row>
    <row r="48" spans="1:14" x14ac:dyDescent="0.25">
      <c r="A48" s="318">
        <v>8242</v>
      </c>
      <c r="B48" s="338"/>
      <c r="C48" s="339" t="s">
        <v>144</v>
      </c>
      <c r="D48" s="340"/>
      <c r="E48" s="345"/>
      <c r="F48" s="342"/>
      <c r="G48" s="343"/>
      <c r="H48" s="344"/>
      <c r="I48" s="343"/>
      <c r="J48" s="343"/>
      <c r="K48" s="343"/>
      <c r="L48" s="345"/>
      <c r="M48" s="346"/>
      <c r="N48" s="347">
        <f t="shared" si="0"/>
        <v>0</v>
      </c>
    </row>
    <row r="49" spans="1:18" x14ac:dyDescent="0.25">
      <c r="A49" s="429">
        <v>8247</v>
      </c>
      <c r="B49" s="139">
        <v>1</v>
      </c>
      <c r="C49" s="119" t="s">
        <v>88</v>
      </c>
      <c r="D49" s="240"/>
      <c r="E49" s="430"/>
      <c r="F49" s="431"/>
      <c r="G49" s="431"/>
      <c r="H49" s="432"/>
      <c r="I49" s="431"/>
      <c r="J49" s="431"/>
      <c r="K49" s="431"/>
      <c r="L49" s="433"/>
      <c r="M49" s="434"/>
      <c r="N49" s="270">
        <f t="shared" si="0"/>
        <v>0</v>
      </c>
    </row>
    <row r="50" spans="1:18" x14ac:dyDescent="0.25">
      <c r="A50" s="210"/>
      <c r="B50" s="139">
        <v>2</v>
      </c>
      <c r="C50" s="130" t="s">
        <v>89</v>
      </c>
      <c r="D50" s="247"/>
      <c r="E50" s="430">
        <f>+E45</f>
        <v>0</v>
      </c>
      <c r="F50" s="431">
        <f>+F45</f>
        <v>0</v>
      </c>
      <c r="G50" s="431">
        <f>+G45</f>
        <v>0</v>
      </c>
      <c r="H50" s="432"/>
      <c r="I50" s="431">
        <f>+I45*$R$50</f>
        <v>0</v>
      </c>
      <c r="J50" s="431">
        <f>+J45*$R$50</f>
        <v>0</v>
      </c>
      <c r="K50" s="431">
        <f>+K45*$R$50</f>
        <v>0</v>
      </c>
      <c r="L50" s="433">
        <f>+L45*$R$50</f>
        <v>0</v>
      </c>
      <c r="M50" s="435">
        <f>+M45*$R$50</f>
        <v>0</v>
      </c>
      <c r="N50" s="270">
        <f t="shared" si="0"/>
        <v>0</v>
      </c>
      <c r="R50" s="519">
        <f>vzor81!R50</f>
        <v>0.23309999999999997</v>
      </c>
    </row>
    <row r="51" spans="1:18" x14ac:dyDescent="0.25">
      <c r="A51" s="210"/>
      <c r="B51" s="139">
        <v>3</v>
      </c>
      <c r="C51" s="130" t="s">
        <v>90</v>
      </c>
      <c r="D51" s="247"/>
      <c r="E51" s="430"/>
      <c r="F51" s="431"/>
      <c r="G51" s="431"/>
      <c r="H51" s="432"/>
      <c r="I51" s="431"/>
      <c r="J51" s="431"/>
      <c r="K51" s="431"/>
      <c r="L51" s="433"/>
      <c r="M51" s="435"/>
      <c r="N51" s="270">
        <f t="shared" si="0"/>
        <v>0</v>
      </c>
    </row>
    <row r="52" spans="1:18" x14ac:dyDescent="0.25">
      <c r="A52" s="210"/>
      <c r="B52" s="139">
        <v>9</v>
      </c>
      <c r="C52" s="170" t="s">
        <v>91</v>
      </c>
      <c r="D52" s="249"/>
      <c r="E52" s="436"/>
      <c r="F52" s="437"/>
      <c r="G52" s="437"/>
      <c r="H52" s="438"/>
      <c r="I52" s="437"/>
      <c r="J52" s="437"/>
      <c r="K52" s="437"/>
      <c r="L52" s="439"/>
      <c r="M52" s="440"/>
      <c r="N52" s="155">
        <f t="shared" si="0"/>
        <v>0</v>
      </c>
    </row>
    <row r="53" spans="1:18" x14ac:dyDescent="0.25">
      <c r="A53" s="441">
        <v>8247</v>
      </c>
      <c r="B53" s="147" t="s">
        <v>55</v>
      </c>
      <c r="C53" s="148" t="s">
        <v>92</v>
      </c>
      <c r="D53" s="256"/>
      <c r="E53" s="442">
        <f>SUM(E49:E52)</f>
        <v>0</v>
      </c>
      <c r="F53" s="443">
        <f t="shared" ref="F53:M53" si="10">SUM(F49:F52)</f>
        <v>0</v>
      </c>
      <c r="G53" s="443">
        <f t="shared" si="10"/>
        <v>0</v>
      </c>
      <c r="H53" s="444">
        <f t="shared" si="10"/>
        <v>0</v>
      </c>
      <c r="I53" s="443">
        <f t="shared" si="10"/>
        <v>0</v>
      </c>
      <c r="J53" s="443">
        <f t="shared" si="10"/>
        <v>0</v>
      </c>
      <c r="K53" s="443">
        <f t="shared" si="10"/>
        <v>0</v>
      </c>
      <c r="L53" s="445">
        <f t="shared" si="10"/>
        <v>0</v>
      </c>
      <c r="M53" s="446">
        <f t="shared" si="10"/>
        <v>0</v>
      </c>
      <c r="N53" s="155">
        <f t="shared" si="0"/>
        <v>0</v>
      </c>
    </row>
    <row r="54" spans="1:18" x14ac:dyDescent="0.25">
      <c r="A54" s="447">
        <v>8248</v>
      </c>
      <c r="B54" s="262">
        <v>1</v>
      </c>
      <c r="C54" s="119" t="s">
        <v>93</v>
      </c>
      <c r="D54" s="240"/>
      <c r="E54" s="430"/>
      <c r="F54" s="431"/>
      <c r="G54" s="431"/>
      <c r="H54" s="432"/>
      <c r="I54" s="431"/>
      <c r="J54" s="431"/>
      <c r="K54" s="431"/>
      <c r="L54" s="433"/>
      <c r="M54" s="434"/>
      <c r="N54" s="270">
        <f t="shared" si="0"/>
        <v>0</v>
      </c>
    </row>
    <row r="55" spans="1:18" x14ac:dyDescent="0.25">
      <c r="A55" s="448"/>
      <c r="B55" s="262">
        <v>3</v>
      </c>
      <c r="C55" s="130" t="s">
        <v>94</v>
      </c>
      <c r="D55" s="247"/>
      <c r="E55" s="430"/>
      <c r="F55" s="431"/>
      <c r="G55" s="431"/>
      <c r="H55" s="432"/>
      <c r="I55" s="431"/>
      <c r="J55" s="431"/>
      <c r="K55" s="431"/>
      <c r="L55" s="433"/>
      <c r="M55" s="435"/>
      <c r="N55" s="270">
        <f t="shared" si="0"/>
        <v>0</v>
      </c>
    </row>
    <row r="56" spans="1:18" x14ac:dyDescent="0.25">
      <c r="A56" s="441">
        <v>8248</v>
      </c>
      <c r="B56" s="263" t="s">
        <v>55</v>
      </c>
      <c r="C56" s="148" t="s">
        <v>95</v>
      </c>
      <c r="D56" s="149"/>
      <c r="E56" s="449">
        <f t="shared" ref="E56:M56" si="11">SUM(E54:E55)</f>
        <v>0</v>
      </c>
      <c r="F56" s="165">
        <f t="shared" si="11"/>
        <v>0</v>
      </c>
      <c r="G56" s="165">
        <f t="shared" si="11"/>
        <v>0</v>
      </c>
      <c r="H56" s="324">
        <f t="shared" si="11"/>
        <v>0</v>
      </c>
      <c r="I56" s="165">
        <f t="shared" si="11"/>
        <v>0</v>
      </c>
      <c r="J56" s="165">
        <f t="shared" si="11"/>
        <v>0</v>
      </c>
      <c r="K56" s="165">
        <f t="shared" si="11"/>
        <v>0</v>
      </c>
      <c r="L56" s="167">
        <f t="shared" si="11"/>
        <v>0</v>
      </c>
      <c r="M56" s="265">
        <f t="shared" si="11"/>
        <v>0</v>
      </c>
      <c r="N56" s="266">
        <f t="shared" si="0"/>
        <v>0</v>
      </c>
    </row>
    <row r="57" spans="1:18" x14ac:dyDescent="0.25">
      <c r="A57" s="429">
        <v>8249</v>
      </c>
      <c r="B57" s="129">
        <v>2</v>
      </c>
      <c r="C57" s="130" t="s">
        <v>96</v>
      </c>
      <c r="D57" s="131"/>
      <c r="E57" s="450"/>
      <c r="F57" s="134"/>
      <c r="G57" s="134"/>
      <c r="H57" s="316"/>
      <c r="I57" s="134"/>
      <c r="J57" s="134"/>
      <c r="K57" s="134"/>
      <c r="L57" s="136"/>
      <c r="M57" s="269"/>
      <c r="N57" s="270">
        <f t="shared" si="0"/>
        <v>0</v>
      </c>
    </row>
    <row r="58" spans="1:18" x14ac:dyDescent="0.25">
      <c r="A58" s="429"/>
      <c r="B58" s="129">
        <v>9</v>
      </c>
      <c r="C58" s="170" t="s">
        <v>97</v>
      </c>
      <c r="D58" s="179"/>
      <c r="E58" s="451"/>
      <c r="F58" s="141"/>
      <c r="G58" s="141"/>
      <c r="H58" s="334"/>
      <c r="I58" s="141"/>
      <c r="J58" s="141"/>
      <c r="K58" s="141"/>
      <c r="L58" s="143"/>
      <c r="M58" s="271"/>
      <c r="N58" s="155">
        <f t="shared" si="0"/>
        <v>0</v>
      </c>
    </row>
    <row r="59" spans="1:18" x14ac:dyDescent="0.25">
      <c r="A59" s="441">
        <v>8249</v>
      </c>
      <c r="B59" s="147" t="s">
        <v>55</v>
      </c>
      <c r="C59" s="148" t="s">
        <v>98</v>
      </c>
      <c r="D59" s="149"/>
      <c r="E59" s="153">
        <f t="shared" ref="E59:M59" si="12">SUM(E57:E58)</f>
        <v>0</v>
      </c>
      <c r="F59" s="152">
        <f t="shared" si="12"/>
        <v>0</v>
      </c>
      <c r="G59" s="152">
        <f t="shared" si="12"/>
        <v>0</v>
      </c>
      <c r="H59" s="452">
        <f t="shared" si="12"/>
        <v>0</v>
      </c>
      <c r="I59" s="152">
        <f t="shared" si="12"/>
        <v>0</v>
      </c>
      <c r="J59" s="152">
        <f t="shared" si="12"/>
        <v>0</v>
      </c>
      <c r="K59" s="152">
        <f t="shared" si="12"/>
        <v>0</v>
      </c>
      <c r="L59" s="153">
        <f t="shared" si="12"/>
        <v>0</v>
      </c>
      <c r="M59" s="154">
        <f t="shared" si="12"/>
        <v>0</v>
      </c>
      <c r="N59" s="155">
        <f t="shared" si="0"/>
        <v>0</v>
      </c>
    </row>
    <row r="60" spans="1:18" x14ac:dyDescent="0.25">
      <c r="A60" s="429">
        <v>8251</v>
      </c>
      <c r="B60" s="139">
        <v>4</v>
      </c>
      <c r="C60" s="272" t="s">
        <v>99</v>
      </c>
      <c r="D60" s="247"/>
      <c r="E60" s="430"/>
      <c r="F60" s="431"/>
      <c r="G60" s="431"/>
      <c r="H60" s="432"/>
      <c r="I60" s="431"/>
      <c r="J60" s="431"/>
      <c r="K60" s="431"/>
      <c r="L60" s="433"/>
      <c r="M60" s="435"/>
      <c r="N60" s="270">
        <f t="shared" ref="N60:N65" si="13">SUM(E60:M60)-H60</f>
        <v>0</v>
      </c>
    </row>
    <row r="61" spans="1:18" x14ac:dyDescent="0.25">
      <c r="A61" s="448"/>
      <c r="B61" s="139">
        <v>5</v>
      </c>
      <c r="C61" s="272" t="s">
        <v>100</v>
      </c>
      <c r="D61" s="247"/>
      <c r="E61" s="430"/>
      <c r="F61" s="431"/>
      <c r="G61" s="431"/>
      <c r="H61" s="432"/>
      <c r="I61" s="431">
        <f>+I45*$R$61</f>
        <v>0</v>
      </c>
      <c r="J61" s="431">
        <f>+J45*$R$61</f>
        <v>0</v>
      </c>
      <c r="K61" s="431">
        <f>+K45*$R$61</f>
        <v>0</v>
      </c>
      <c r="L61" s="433">
        <f>+L45*$R$61</f>
        <v>0</v>
      </c>
      <c r="M61" s="435">
        <f>+M45*$R$61</f>
        <v>0</v>
      </c>
      <c r="N61" s="270">
        <f t="shared" si="13"/>
        <v>0</v>
      </c>
      <c r="R61" s="519">
        <f>vzor81!R61</f>
        <v>0.76690000000000003</v>
      </c>
    </row>
    <row r="62" spans="1:18" x14ac:dyDescent="0.25">
      <c r="A62" s="448"/>
      <c r="B62" s="139">
        <v>9</v>
      </c>
      <c r="C62" s="170" t="s">
        <v>101</v>
      </c>
      <c r="D62" s="273"/>
      <c r="E62" s="436"/>
      <c r="F62" s="437"/>
      <c r="G62" s="437"/>
      <c r="H62" s="438"/>
      <c r="I62" s="437"/>
      <c r="J62" s="437"/>
      <c r="K62" s="437"/>
      <c r="L62" s="439"/>
      <c r="M62" s="440"/>
      <c r="N62" s="155">
        <f t="shared" si="13"/>
        <v>0</v>
      </c>
    </row>
    <row r="63" spans="1:18" x14ac:dyDescent="0.25">
      <c r="A63" s="441">
        <v>8251</v>
      </c>
      <c r="B63" s="147" t="s">
        <v>55</v>
      </c>
      <c r="C63" s="157" t="s">
        <v>102</v>
      </c>
      <c r="D63" s="274"/>
      <c r="E63" s="442">
        <f t="shared" ref="E63:M63" si="14">SUM(E60:E62)</f>
        <v>0</v>
      </c>
      <c r="F63" s="443">
        <f t="shared" si="14"/>
        <v>0</v>
      </c>
      <c r="G63" s="443">
        <f t="shared" si="14"/>
        <v>0</v>
      </c>
      <c r="H63" s="444">
        <f t="shared" si="14"/>
        <v>0</v>
      </c>
      <c r="I63" s="443">
        <f t="shared" si="14"/>
        <v>0</v>
      </c>
      <c r="J63" s="443">
        <f t="shared" si="14"/>
        <v>0</v>
      </c>
      <c r="K63" s="443">
        <f t="shared" si="14"/>
        <v>0</v>
      </c>
      <c r="L63" s="445">
        <f t="shared" si="14"/>
        <v>0</v>
      </c>
      <c r="M63" s="446">
        <f t="shared" si="14"/>
        <v>0</v>
      </c>
      <c r="N63" s="155">
        <f t="shared" si="13"/>
        <v>0</v>
      </c>
    </row>
    <row r="64" spans="1:18" ht="16.5" thickBot="1" x14ac:dyDescent="0.3">
      <c r="A64" s="441">
        <v>8259</v>
      </c>
      <c r="B64" s="147"/>
      <c r="C64" s="148" t="s">
        <v>103</v>
      </c>
      <c r="D64" s="256"/>
      <c r="E64" s="453"/>
      <c r="F64" s="454"/>
      <c r="G64" s="454"/>
      <c r="H64" s="455"/>
      <c r="I64" s="454"/>
      <c r="J64" s="454"/>
      <c r="K64" s="454"/>
      <c r="L64" s="456"/>
      <c r="M64" s="457"/>
      <c r="N64" s="155">
        <f t="shared" si="13"/>
        <v>0</v>
      </c>
    </row>
    <row r="65" spans="1:14" ht="16.5" thickBot="1" x14ac:dyDescent="0.3">
      <c r="A65" s="458">
        <v>829</v>
      </c>
      <c r="B65" s="191" t="s">
        <v>55</v>
      </c>
      <c r="C65" s="218" t="s">
        <v>145</v>
      </c>
      <c r="D65" s="459"/>
      <c r="E65" s="460">
        <f>SUM(E64,E63,E59,E56,E53,E48,E47)</f>
        <v>0</v>
      </c>
      <c r="F65" s="461">
        <f t="shared" ref="F65:M65" si="15">SUM(F64,F63,F59,F56,F53,F48,F47)</f>
        <v>0</v>
      </c>
      <c r="G65" s="462">
        <f t="shared" si="15"/>
        <v>0</v>
      </c>
      <c r="H65" s="463">
        <f t="shared" si="15"/>
        <v>0</v>
      </c>
      <c r="I65" s="462">
        <f t="shared" si="15"/>
        <v>0</v>
      </c>
      <c r="J65" s="462">
        <f t="shared" si="15"/>
        <v>0</v>
      </c>
      <c r="K65" s="462">
        <f t="shared" si="15"/>
        <v>0</v>
      </c>
      <c r="L65" s="464">
        <f t="shared" si="15"/>
        <v>0</v>
      </c>
      <c r="M65" s="465">
        <f t="shared" si="15"/>
        <v>0</v>
      </c>
      <c r="N65" s="466">
        <f t="shared" si="13"/>
        <v>0</v>
      </c>
    </row>
    <row r="66" spans="1:14" x14ac:dyDescent="0.25">
      <c r="A66" s="78" t="s">
        <v>146</v>
      </c>
      <c r="E66" s="467" t="str">
        <f t="shared" ref="E66:N66" si="16">IF(ROUND(E65,3)-ROUND(E45,3)=0," ","Chyba bilance")</f>
        <v xml:space="preserve"> </v>
      </c>
      <c r="F66" s="467" t="str">
        <f t="shared" si="16"/>
        <v xml:space="preserve"> </v>
      </c>
      <c r="G66" s="467" t="str">
        <f t="shared" si="16"/>
        <v xml:space="preserve"> </v>
      </c>
      <c r="H66" s="467" t="str">
        <f t="shared" si="16"/>
        <v xml:space="preserve"> </v>
      </c>
      <c r="I66" s="467" t="str">
        <f t="shared" si="16"/>
        <v xml:space="preserve"> </v>
      </c>
      <c r="J66" s="467" t="str">
        <f t="shared" si="16"/>
        <v xml:space="preserve"> </v>
      </c>
      <c r="K66" s="467" t="str">
        <f t="shared" si="16"/>
        <v xml:space="preserve"> </v>
      </c>
      <c r="L66" s="467" t="str">
        <f t="shared" si="16"/>
        <v xml:space="preserve"> </v>
      </c>
      <c r="M66" s="467" t="str">
        <f t="shared" si="16"/>
        <v xml:space="preserve"> </v>
      </c>
      <c r="N66" s="467" t="str">
        <f t="shared" si="16"/>
        <v xml:space="preserve"> </v>
      </c>
    </row>
  </sheetData>
  <mergeCells count="10">
    <mergeCell ref="A5:B5"/>
    <mergeCell ref="C5:L5"/>
    <mergeCell ref="A6:B6"/>
    <mergeCell ref="C6:L6"/>
    <mergeCell ref="C7:D7"/>
    <mergeCell ref="A2:N2"/>
    <mergeCell ref="A3:J3"/>
    <mergeCell ref="M3:N3"/>
    <mergeCell ref="A4:B4"/>
    <mergeCell ref="C4:L4"/>
  </mergeCells>
  <conditionalFormatting sqref="C5:L5">
    <cfRule type="cellIs" dxfId="2" priority="2" operator="equal">
      <formula>0</formula>
    </cfRule>
  </conditionalFormatting>
  <conditionalFormatting sqref="E50:G50 I50:M50 I61:M61">
    <cfRule type="cellIs" dxfId="1" priority="1" operator="equal">
      <formula>0</formula>
    </cfRule>
  </conditionalFormatting>
  <dataValidations disablePrompts="1" count="1">
    <dataValidation type="textLength" operator="lessThan" allowBlank="1" showInputMessage="1" showErrorMessage="1" errorTitle="Příliš dlouhý text !" error="Maximální délka textu je 100 znaků včetně mezer." sqref="A5" xr:uid="{00000000-0002-0000-0200-000000000000}">
      <formula1>151</formula1>
    </dataValidation>
  </dataValidation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8"/>
  <sheetViews>
    <sheetView workbookViewId="0">
      <selection activeCell="P10" sqref="P10"/>
    </sheetView>
  </sheetViews>
  <sheetFormatPr defaultRowHeight="15" x14ac:dyDescent="0.25"/>
  <cols>
    <col min="1" max="1" width="13" style="1" customWidth="1"/>
    <col min="2" max="2" width="13" style="1" hidden="1" customWidth="1"/>
    <col min="3" max="3" width="19.7109375" style="1" customWidth="1"/>
    <col min="4" max="4" width="60.7109375" style="1" customWidth="1"/>
    <col min="5" max="5" width="31.42578125" style="1" customWidth="1"/>
    <col min="6" max="6" width="9.140625" style="1" hidden="1" customWidth="1"/>
    <col min="7" max="7" width="5.140625" style="1" hidden="1" customWidth="1"/>
    <col min="8" max="12" width="9.140625" style="1" hidden="1" customWidth="1"/>
    <col min="13" max="13" width="9.140625" style="1"/>
    <col min="15" max="16384" width="9.140625" style="1"/>
  </cols>
  <sheetData>
    <row r="1" spans="1:13" s="471" customFormat="1" ht="20.25" x14ac:dyDescent="0.25">
      <c r="A1" s="614" t="s">
        <v>147</v>
      </c>
      <c r="B1" s="615"/>
      <c r="C1" s="615"/>
      <c r="D1" s="616"/>
      <c r="E1" s="468" t="s">
        <v>148</v>
      </c>
      <c r="F1" s="469"/>
      <c r="G1" s="469"/>
      <c r="H1" s="469"/>
      <c r="I1" s="469"/>
      <c r="J1" s="469"/>
      <c r="K1" s="469"/>
      <c r="L1" s="470"/>
    </row>
    <row r="2" spans="1:13" s="471" customFormat="1" ht="16.5" thickBot="1" x14ac:dyDescent="0.3">
      <c r="A2" s="612"/>
      <c r="B2" s="612"/>
      <c r="C2" s="613"/>
      <c r="D2" s="613"/>
      <c r="E2" s="613"/>
      <c r="F2" s="613"/>
      <c r="G2" s="613"/>
      <c r="H2" s="613"/>
      <c r="I2" s="613"/>
      <c r="J2" s="613"/>
      <c r="K2" s="613"/>
      <c r="L2" s="472"/>
      <c r="M2" s="473"/>
    </row>
    <row r="3" spans="1:13" s="471" customFormat="1" ht="15.75" x14ac:dyDescent="0.25">
      <c r="A3" s="474" t="s">
        <v>8</v>
      </c>
      <c r="B3" s="475"/>
      <c r="C3" s="620" t="s">
        <v>174</v>
      </c>
      <c r="D3" s="617"/>
      <c r="E3" s="476"/>
      <c r="F3" s="477"/>
      <c r="G3" s="477"/>
      <c r="H3" s="477"/>
      <c r="I3" s="477"/>
      <c r="J3" s="477"/>
      <c r="K3" s="477"/>
      <c r="L3" s="478"/>
      <c r="M3" s="478"/>
    </row>
    <row r="4" spans="1:13" s="471" customFormat="1" ht="15.75" x14ac:dyDescent="0.25">
      <c r="A4" s="20" t="s">
        <v>9</v>
      </c>
      <c r="B4" s="479"/>
      <c r="C4" s="618"/>
      <c r="D4" s="619"/>
      <c r="E4" s="476"/>
      <c r="F4" s="477"/>
      <c r="G4" s="477"/>
      <c r="H4" s="477"/>
      <c r="I4" s="477"/>
      <c r="J4" s="477"/>
      <c r="K4" s="477"/>
      <c r="L4" s="478"/>
      <c r="M4" s="478"/>
    </row>
    <row r="5" spans="1:13" s="471" customFormat="1" ht="16.5" thickBot="1" x14ac:dyDescent="0.3">
      <c r="A5" s="480" t="s">
        <v>10</v>
      </c>
      <c r="B5" s="481"/>
      <c r="C5" s="608" t="s">
        <v>11</v>
      </c>
      <c r="D5" s="609"/>
      <c r="E5" s="476"/>
      <c r="F5" s="477"/>
      <c r="G5" s="477"/>
      <c r="H5" s="477"/>
      <c r="I5" s="477"/>
      <c r="J5" s="477"/>
      <c r="K5" s="477"/>
      <c r="L5" s="478"/>
      <c r="M5" s="478"/>
    </row>
    <row r="6" spans="1:13" s="471" customFormat="1" ht="16.5" thickBot="1" x14ac:dyDescent="0.3">
      <c r="A6" s="482"/>
      <c r="B6" s="482"/>
      <c r="C6" s="483"/>
      <c r="D6" s="483"/>
      <c r="E6" s="476"/>
      <c r="F6" s="484"/>
      <c r="G6" s="485"/>
      <c r="H6" s="485"/>
      <c r="I6" s="485"/>
      <c r="J6" s="485"/>
      <c r="K6" s="485"/>
      <c r="L6" s="486"/>
      <c r="M6" s="478"/>
    </row>
    <row r="7" spans="1:13" ht="15.75" thickBot="1" x14ac:dyDescent="0.3">
      <c r="A7" s="534" t="s">
        <v>149</v>
      </c>
      <c r="B7" s="535"/>
      <c r="C7" s="610" t="s">
        <v>150</v>
      </c>
      <c r="D7" s="611"/>
      <c r="E7" s="536" t="s">
        <v>154</v>
      </c>
      <c r="F7" s="487"/>
      <c r="G7" s="488"/>
      <c r="H7" s="488"/>
      <c r="I7" s="488"/>
      <c r="J7" s="488"/>
      <c r="K7" s="488"/>
      <c r="L7" s="489"/>
    </row>
    <row r="8" spans="1:13" ht="15.75" thickTop="1" x14ac:dyDescent="0.25">
      <c r="A8" s="490">
        <v>1</v>
      </c>
      <c r="B8" s="491"/>
      <c r="C8" s="492" t="s">
        <v>163</v>
      </c>
      <c r="D8" s="527"/>
      <c r="E8" s="493">
        <v>212.16</v>
      </c>
      <c r="F8" s="494"/>
      <c r="G8" s="495"/>
      <c r="H8" s="495"/>
      <c r="I8" s="495"/>
      <c r="J8" s="495"/>
      <c r="K8" s="495"/>
      <c r="L8" s="496"/>
    </row>
    <row r="9" spans="1:13" x14ac:dyDescent="0.25">
      <c r="A9" s="497">
        <v>2</v>
      </c>
      <c r="B9" s="498"/>
      <c r="C9" s="499" t="s">
        <v>164</v>
      </c>
      <c r="D9" s="528"/>
      <c r="E9" s="500">
        <v>4.55</v>
      </c>
      <c r="F9" s="501"/>
      <c r="G9" s="502"/>
      <c r="H9" s="502"/>
      <c r="I9" s="502"/>
      <c r="J9" s="502"/>
      <c r="K9" s="502"/>
      <c r="L9" s="503"/>
    </row>
    <row r="10" spans="1:13" x14ac:dyDescent="0.25">
      <c r="A10" s="497">
        <v>3</v>
      </c>
      <c r="B10" s="498"/>
      <c r="C10" s="499" t="s">
        <v>165</v>
      </c>
      <c r="D10" s="528"/>
      <c r="E10" s="500">
        <v>203.73600000000002</v>
      </c>
      <c r="F10" s="501"/>
      <c r="G10" s="502"/>
      <c r="H10" s="502"/>
      <c r="I10" s="502"/>
      <c r="J10" s="502"/>
      <c r="K10" s="502"/>
      <c r="L10" s="503"/>
    </row>
    <row r="11" spans="1:13" x14ac:dyDescent="0.25">
      <c r="A11" s="497">
        <v>4</v>
      </c>
      <c r="B11" s="498"/>
      <c r="C11" s="499" t="s">
        <v>2</v>
      </c>
      <c r="D11" s="528"/>
      <c r="E11" s="500">
        <v>876.75853525000025</v>
      </c>
      <c r="F11" s="501"/>
      <c r="G11" s="502"/>
      <c r="H11" s="502"/>
      <c r="I11" s="502"/>
      <c r="J11" s="502"/>
      <c r="K11" s="502"/>
      <c r="L11" s="503"/>
    </row>
    <row r="12" spans="1:13" x14ac:dyDescent="0.25">
      <c r="A12" s="497">
        <v>5</v>
      </c>
      <c r="B12" s="498"/>
      <c r="C12" s="499" t="s">
        <v>3</v>
      </c>
      <c r="D12" s="528"/>
      <c r="E12" s="500">
        <v>425.77978950000005</v>
      </c>
      <c r="F12" s="501"/>
      <c r="G12" s="502"/>
      <c r="H12" s="502"/>
      <c r="I12" s="502"/>
      <c r="J12" s="502"/>
      <c r="K12" s="502"/>
      <c r="L12" s="503"/>
    </row>
    <row r="13" spans="1:13" x14ac:dyDescent="0.25">
      <c r="A13" s="497">
        <v>6</v>
      </c>
      <c r="B13" s="498"/>
      <c r="C13" s="499" t="s">
        <v>166</v>
      </c>
      <c r="D13" s="528"/>
      <c r="E13" s="500">
        <v>132.68546265000001</v>
      </c>
      <c r="F13" s="501"/>
      <c r="G13" s="502"/>
      <c r="H13" s="502"/>
      <c r="I13" s="502"/>
      <c r="J13" s="502"/>
      <c r="K13" s="502"/>
      <c r="L13" s="503"/>
    </row>
    <row r="14" spans="1:13" x14ac:dyDescent="0.25">
      <c r="A14" s="497">
        <v>7</v>
      </c>
      <c r="B14" s="498"/>
      <c r="C14" s="499" t="s">
        <v>167</v>
      </c>
      <c r="D14" s="528"/>
      <c r="E14" s="500">
        <v>0.78</v>
      </c>
      <c r="F14" s="501"/>
      <c r="G14" s="502"/>
      <c r="H14" s="502"/>
      <c r="I14" s="502"/>
      <c r="J14" s="502"/>
      <c r="K14" s="502"/>
      <c r="L14" s="503"/>
    </row>
    <row r="15" spans="1:13" x14ac:dyDescent="0.25">
      <c r="A15" s="497">
        <v>8</v>
      </c>
      <c r="B15" s="498"/>
      <c r="C15" s="499" t="s">
        <v>168</v>
      </c>
      <c r="D15" s="528"/>
      <c r="E15" s="500">
        <v>229.12760000000003</v>
      </c>
      <c r="F15" s="501"/>
      <c r="G15" s="502"/>
      <c r="H15" s="502"/>
      <c r="I15" s="502"/>
      <c r="J15" s="502"/>
      <c r="K15" s="502"/>
      <c r="L15" s="503"/>
    </row>
    <row r="16" spans="1:13" x14ac:dyDescent="0.25">
      <c r="A16" s="497">
        <v>9</v>
      </c>
      <c r="B16" s="498"/>
      <c r="C16" s="499" t="s">
        <v>169</v>
      </c>
      <c r="D16" s="528"/>
      <c r="E16" s="500">
        <v>3.3657000000000004</v>
      </c>
      <c r="F16" s="501"/>
      <c r="G16" s="502"/>
      <c r="H16" s="502"/>
      <c r="I16" s="502"/>
      <c r="J16" s="502"/>
      <c r="K16" s="502"/>
      <c r="L16" s="503"/>
    </row>
    <row r="17" spans="1:12" x14ac:dyDescent="0.25">
      <c r="A17" s="497">
        <v>10</v>
      </c>
      <c r="B17" s="498"/>
      <c r="C17" s="499" t="s">
        <v>170</v>
      </c>
      <c r="D17" s="528"/>
      <c r="E17" s="500">
        <v>77.379250000000013</v>
      </c>
      <c r="F17" s="501"/>
      <c r="G17" s="502"/>
      <c r="H17" s="502"/>
      <c r="I17" s="502"/>
      <c r="J17" s="502"/>
      <c r="K17" s="502"/>
      <c r="L17" s="503"/>
    </row>
    <row r="18" spans="1:12" x14ac:dyDescent="0.25">
      <c r="A18" s="497">
        <v>11</v>
      </c>
      <c r="B18" s="498"/>
      <c r="C18" s="499" t="s">
        <v>171</v>
      </c>
      <c r="D18" s="528"/>
      <c r="E18" s="500">
        <v>21.310250000000003</v>
      </c>
      <c r="F18" s="501"/>
      <c r="G18" s="502"/>
      <c r="H18" s="502"/>
      <c r="I18" s="502"/>
      <c r="J18" s="502"/>
      <c r="K18" s="502"/>
      <c r="L18" s="503"/>
    </row>
    <row r="19" spans="1:12" x14ac:dyDescent="0.25">
      <c r="A19" s="497">
        <v>12</v>
      </c>
      <c r="B19" s="498"/>
      <c r="C19" s="499"/>
      <c r="D19" s="528"/>
      <c r="E19" s="500"/>
      <c r="F19" s="501"/>
      <c r="G19" s="502"/>
      <c r="H19" s="502"/>
      <c r="I19" s="502"/>
      <c r="J19" s="502"/>
      <c r="K19" s="502"/>
      <c r="L19" s="503"/>
    </row>
    <row r="20" spans="1:12" x14ac:dyDescent="0.25">
      <c r="A20" s="497">
        <v>13</v>
      </c>
      <c r="B20" s="498"/>
      <c r="C20" s="499"/>
      <c r="D20" s="528"/>
      <c r="E20" s="500"/>
      <c r="F20" s="501"/>
      <c r="G20" s="502"/>
      <c r="H20" s="502"/>
      <c r="I20" s="502"/>
      <c r="J20" s="502"/>
      <c r="K20" s="502"/>
      <c r="L20" s="503"/>
    </row>
    <row r="21" spans="1:12" x14ac:dyDescent="0.25">
      <c r="A21" s="497">
        <v>14</v>
      </c>
      <c r="B21" s="498"/>
      <c r="C21" s="499"/>
      <c r="D21" s="528"/>
      <c r="E21" s="500"/>
      <c r="F21" s="501"/>
      <c r="G21" s="502"/>
      <c r="H21" s="502"/>
      <c r="I21" s="502"/>
      <c r="J21" s="502"/>
      <c r="K21" s="502"/>
      <c r="L21" s="503"/>
    </row>
    <row r="22" spans="1:12" x14ac:dyDescent="0.25">
      <c r="A22" s="497">
        <v>15</v>
      </c>
      <c r="B22" s="498"/>
      <c r="C22" s="499"/>
      <c r="D22" s="528"/>
      <c r="E22" s="500"/>
      <c r="F22" s="501"/>
      <c r="G22" s="502"/>
      <c r="H22" s="502"/>
      <c r="I22" s="502"/>
      <c r="J22" s="502"/>
      <c r="K22" s="502"/>
      <c r="L22" s="503"/>
    </row>
    <row r="23" spans="1:12" x14ac:dyDescent="0.25">
      <c r="A23" s="497">
        <v>16</v>
      </c>
      <c r="B23" s="498"/>
      <c r="C23" s="499"/>
      <c r="D23" s="528"/>
      <c r="E23" s="500"/>
      <c r="F23" s="501"/>
      <c r="G23" s="502"/>
      <c r="H23" s="502"/>
      <c r="I23" s="502"/>
      <c r="J23" s="502"/>
      <c r="K23" s="502"/>
      <c r="L23" s="503"/>
    </row>
    <row r="24" spans="1:12" x14ac:dyDescent="0.25">
      <c r="A24" s="497">
        <v>17</v>
      </c>
      <c r="B24" s="498"/>
      <c r="C24" s="499"/>
      <c r="D24" s="528"/>
      <c r="E24" s="500"/>
      <c r="F24" s="501"/>
      <c r="G24" s="502"/>
      <c r="H24" s="502"/>
      <c r="I24" s="502"/>
      <c r="J24" s="502"/>
      <c r="K24" s="502"/>
      <c r="L24" s="503"/>
    </row>
    <row r="25" spans="1:12" x14ac:dyDescent="0.25">
      <c r="A25" s="497">
        <v>18</v>
      </c>
      <c r="B25" s="498"/>
      <c r="C25" s="499"/>
      <c r="D25" s="528"/>
      <c r="E25" s="500"/>
      <c r="F25" s="501"/>
      <c r="G25" s="502"/>
      <c r="H25" s="502"/>
      <c r="I25" s="502"/>
      <c r="J25" s="502"/>
      <c r="K25" s="502"/>
      <c r="L25" s="503"/>
    </row>
    <row r="26" spans="1:12" x14ac:dyDescent="0.25">
      <c r="A26" s="529">
        <v>19</v>
      </c>
      <c r="B26" s="530"/>
      <c r="C26" s="531"/>
      <c r="D26" s="532"/>
      <c r="E26" s="533"/>
      <c r="F26" s="501"/>
      <c r="G26" s="502"/>
      <c r="H26" s="502"/>
      <c r="I26" s="502"/>
      <c r="J26" s="502"/>
      <c r="K26" s="502"/>
      <c r="L26" s="503"/>
    </row>
    <row r="27" spans="1:12" s="7" customFormat="1" ht="15.75" thickBot="1" x14ac:dyDescent="0.3">
      <c r="A27" s="605" t="s">
        <v>5</v>
      </c>
      <c r="B27" s="606"/>
      <c r="C27" s="606"/>
      <c r="D27" s="607"/>
      <c r="E27" s="504">
        <f>SUM(E8:E26)</f>
        <v>2187.6325874000004</v>
      </c>
      <c r="F27" s="505"/>
      <c r="G27" s="506"/>
      <c r="H27" s="506"/>
      <c r="I27" s="506"/>
      <c r="J27" s="506"/>
      <c r="K27" s="506"/>
      <c r="L27" s="507"/>
    </row>
    <row r="28" spans="1:12" x14ac:dyDescent="0.25">
      <c r="C28" s="1" t="s">
        <v>151</v>
      </c>
    </row>
  </sheetData>
  <mergeCells count="7">
    <mergeCell ref="A27:D27"/>
    <mergeCell ref="C5:D5"/>
    <mergeCell ref="C7:D7"/>
    <mergeCell ref="A2:K2"/>
    <mergeCell ref="A1:D1"/>
    <mergeCell ref="C3:D3"/>
    <mergeCell ref="C4:D4"/>
  </mergeCells>
  <conditionalFormatting sqref="C4">
    <cfRule type="cellIs" dxfId="0" priority="1" operator="equal">
      <formula>0</formula>
    </cfRule>
  </conditionalFormatting>
  <dataValidations disablePrompts="1" count="1">
    <dataValidation type="textLength" operator="lessThan" allowBlank="1" showInputMessage="1" showErrorMessage="1" errorTitle="Příliš dlouhý text !" error="Maximální délka textu je 100 znaků včetně mezer." sqref="A4:B4" xr:uid="{00000000-0002-0000-0300-000000000000}">
      <formula1>151</formula1>
    </dataValidation>
  </dataValidations>
  <pageMargins left="0.7" right="0.7" top="0.78740157499999996" bottom="0.78740157499999996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vzor80</vt:lpstr>
      <vt:lpstr>vzor81</vt:lpstr>
      <vt:lpstr>vzor82</vt:lpstr>
      <vt:lpstr>vzor83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stanislav.zacek</dc:creator>
  <cp:lastModifiedBy>SUDOP PRAHA a.s.</cp:lastModifiedBy>
  <cp:lastPrinted>2017-08-02T05:25:23Z</cp:lastPrinted>
  <dcterms:created xsi:type="dcterms:W3CDTF">2014-03-19T09:21:46Z</dcterms:created>
  <dcterms:modified xsi:type="dcterms:W3CDTF">2018-04-18T13:25:04Z</dcterms:modified>
</cp:coreProperties>
</file>